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 tabRatio="609"/>
  </bookViews>
  <sheets>
    <sheet name="JURIS DOS 23" sheetId="14" r:id="rId1"/>
  </sheets>
  <calcPr calcId="145621"/>
</workbook>
</file>

<file path=xl/calcChain.xml><?xml version="1.0" encoding="utf-8"?>
<calcChain xmlns="http://schemas.openxmlformats.org/spreadsheetml/2006/main">
  <c r="AE53" i="14" l="1"/>
  <c r="AF53" i="14" s="1"/>
  <c r="H53" i="14"/>
  <c r="J53" i="14" s="1"/>
  <c r="L53" i="14" s="1"/>
  <c r="N53" i="14" s="1"/>
  <c r="P53" i="14" l="1"/>
  <c r="R53" i="14" s="1"/>
  <c r="T53" i="14" s="1"/>
  <c r="V53" i="14" s="1"/>
  <c r="X53" i="14" s="1"/>
  <c r="Z53" i="14" s="1"/>
  <c r="AB53" i="14" s="1"/>
  <c r="AD53" i="14" s="1"/>
  <c r="H51" i="14" l="1"/>
  <c r="H6" i="14" l="1"/>
  <c r="B81" i="14" l="1"/>
  <c r="AE7" i="14"/>
  <c r="AF7" i="14" s="1"/>
  <c r="AE8" i="14"/>
  <c r="AF8" i="14" s="1"/>
  <c r="AE9" i="14"/>
  <c r="AF9" i="14" s="1"/>
  <c r="AE10" i="14"/>
  <c r="AF10" i="14" s="1"/>
  <c r="AE11" i="14"/>
  <c r="AF11" i="14" s="1"/>
  <c r="AE13" i="14"/>
  <c r="AF13" i="14" s="1"/>
  <c r="AE14" i="14"/>
  <c r="AF14" i="14" s="1"/>
  <c r="AE15" i="14"/>
  <c r="AF15" i="14" s="1"/>
  <c r="AE16" i="14"/>
  <c r="AF16" i="14" s="1"/>
  <c r="AE17" i="14"/>
  <c r="AF17" i="14" s="1"/>
  <c r="AE18" i="14"/>
  <c r="AF18" i="14" s="1"/>
  <c r="AE19" i="14"/>
  <c r="AF19" i="14" s="1"/>
  <c r="AE21" i="14"/>
  <c r="AF21" i="14" s="1"/>
  <c r="AE22" i="14"/>
  <c r="AF22" i="14" s="1"/>
  <c r="AE23" i="14"/>
  <c r="AF23" i="14" s="1"/>
  <c r="AE24" i="14"/>
  <c r="AF24" i="14" s="1"/>
  <c r="AE25" i="14"/>
  <c r="AF25" i="14" s="1"/>
  <c r="AE26" i="14"/>
  <c r="AF26" i="14" s="1"/>
  <c r="AE27" i="14"/>
  <c r="AF27" i="14" s="1"/>
  <c r="AE28" i="14"/>
  <c r="AF28" i="14" s="1"/>
  <c r="AE29" i="14"/>
  <c r="AF29" i="14" s="1"/>
  <c r="AE30" i="14"/>
  <c r="AF30" i="14" s="1"/>
  <c r="AE31" i="14"/>
  <c r="AF31" i="14" s="1"/>
  <c r="AE32" i="14"/>
  <c r="AF32" i="14" s="1"/>
  <c r="AE33" i="14"/>
  <c r="AF33" i="14" s="1"/>
  <c r="AE34" i="14"/>
  <c r="AF34" i="14" s="1"/>
  <c r="AE35" i="14"/>
  <c r="AF35" i="14" s="1"/>
  <c r="AE36" i="14"/>
  <c r="AF36" i="14" s="1"/>
  <c r="AE38" i="14"/>
  <c r="AF38" i="14" s="1"/>
  <c r="AE39" i="14"/>
  <c r="AF39" i="14" s="1"/>
  <c r="AE40" i="14"/>
  <c r="AF40" i="14" s="1"/>
  <c r="AE41" i="14"/>
  <c r="AF41" i="14" s="1"/>
  <c r="AE42" i="14"/>
  <c r="AF42" i="14" s="1"/>
  <c r="AE43" i="14"/>
  <c r="AF43" i="14" s="1"/>
  <c r="AE45" i="14"/>
  <c r="AF45" i="14" s="1"/>
  <c r="AE46" i="14"/>
  <c r="AF46" i="14" s="1"/>
  <c r="AE47" i="14"/>
  <c r="AF47" i="14" s="1"/>
  <c r="AE48" i="14"/>
  <c r="AF48" i="14" s="1"/>
  <c r="AE49" i="14"/>
  <c r="AF49" i="14" s="1"/>
  <c r="AE50" i="14"/>
  <c r="AF50" i="14" s="1"/>
  <c r="AE51" i="14"/>
  <c r="AF51" i="14" s="1"/>
  <c r="AE52" i="14"/>
  <c r="AF52" i="14" s="1"/>
  <c r="AE55" i="14"/>
  <c r="AF55" i="14" s="1"/>
  <c r="AE56" i="14"/>
  <c r="AF56" i="14" s="1"/>
  <c r="AE57" i="14"/>
  <c r="AF57" i="14" s="1"/>
  <c r="AE60" i="14"/>
  <c r="AF60" i="14" s="1"/>
  <c r="AE61" i="14"/>
  <c r="AF61" i="14" s="1"/>
  <c r="AE62" i="14"/>
  <c r="AF62" i="14" s="1"/>
  <c r="AE63" i="14"/>
  <c r="AF63" i="14" s="1"/>
  <c r="AE64" i="14"/>
  <c r="AF64" i="14" s="1"/>
  <c r="AE65" i="14"/>
  <c r="AF65" i="14" s="1"/>
  <c r="AE66" i="14"/>
  <c r="AF66" i="14" s="1"/>
  <c r="AE67" i="14"/>
  <c r="AF67" i="14" s="1"/>
  <c r="AE68" i="14"/>
  <c r="AF68" i="14" s="1"/>
  <c r="AE69" i="14"/>
  <c r="AF69" i="14" s="1"/>
  <c r="AE70" i="14"/>
  <c r="AF70" i="14" s="1"/>
  <c r="AE71" i="14"/>
  <c r="AF71" i="14" s="1"/>
  <c r="AE72" i="14"/>
  <c r="AF72" i="14" s="1"/>
  <c r="AE73" i="14"/>
  <c r="AF73" i="14" s="1"/>
  <c r="AE74" i="14"/>
  <c r="AF74" i="14" s="1"/>
  <c r="AE75" i="14"/>
  <c r="AF75" i="14" s="1"/>
  <c r="AE76" i="14"/>
  <c r="AF76" i="14" s="1"/>
  <c r="AE77" i="14"/>
  <c r="AF77" i="14" s="1"/>
  <c r="AE78" i="14"/>
  <c r="AF78" i="14" s="1"/>
  <c r="AE79" i="14"/>
  <c r="AF79" i="14" s="1"/>
  <c r="AE6" i="14"/>
  <c r="AF6" i="14" s="1"/>
  <c r="H7" i="14"/>
  <c r="J7" i="14" s="1"/>
  <c r="L7" i="14" s="1"/>
  <c r="N7" i="14" s="1"/>
  <c r="H8" i="14"/>
  <c r="J8" i="14" s="1"/>
  <c r="L8" i="14" s="1"/>
  <c r="N8" i="14" s="1"/>
  <c r="H9" i="14"/>
  <c r="J9" i="14" s="1"/>
  <c r="L9" i="14" s="1"/>
  <c r="N9" i="14" s="1"/>
  <c r="P9" i="14" s="1"/>
  <c r="R9" i="14" s="1"/>
  <c r="T9" i="14" s="1"/>
  <c r="V9" i="14" s="1"/>
  <c r="X9" i="14" s="1"/>
  <c r="Z9" i="14" s="1"/>
  <c r="AB9" i="14" s="1"/>
  <c r="AD9" i="14" s="1"/>
  <c r="H10" i="14"/>
  <c r="J10" i="14" s="1"/>
  <c r="L10" i="14" s="1"/>
  <c r="N10" i="14" s="1"/>
  <c r="P10" i="14" s="1"/>
  <c r="R10" i="14" s="1"/>
  <c r="H11" i="14"/>
  <c r="J11" i="14" s="1"/>
  <c r="L11" i="14" s="1"/>
  <c r="N11" i="14" s="1"/>
  <c r="H13" i="14"/>
  <c r="J13" i="14" s="1"/>
  <c r="L13" i="14" s="1"/>
  <c r="N13" i="14" s="1"/>
  <c r="P13" i="14" s="1"/>
  <c r="R13" i="14" s="1"/>
  <c r="T13" i="14" s="1"/>
  <c r="V13" i="14" s="1"/>
  <c r="X13" i="14" s="1"/>
  <c r="Z13" i="14" s="1"/>
  <c r="AB13" i="14" s="1"/>
  <c r="AD13" i="14" s="1"/>
  <c r="H14" i="14"/>
  <c r="J14" i="14" s="1"/>
  <c r="L14" i="14" s="1"/>
  <c r="N14" i="14" s="1"/>
  <c r="P14" i="14" s="1"/>
  <c r="R14" i="14" s="1"/>
  <c r="T14" i="14" s="1"/>
  <c r="V14" i="14" s="1"/>
  <c r="X14" i="14" s="1"/>
  <c r="Z14" i="14" s="1"/>
  <c r="AB14" i="14" s="1"/>
  <c r="AD14" i="14" s="1"/>
  <c r="H15" i="14"/>
  <c r="J15" i="14" s="1"/>
  <c r="L15" i="14" s="1"/>
  <c r="N15" i="14" s="1"/>
  <c r="P15" i="14" s="1"/>
  <c r="R15" i="14" s="1"/>
  <c r="T15" i="14" s="1"/>
  <c r="V15" i="14" s="1"/>
  <c r="X15" i="14" s="1"/>
  <c r="Z15" i="14" s="1"/>
  <c r="AB15" i="14" s="1"/>
  <c r="AD15" i="14" s="1"/>
  <c r="H16" i="14"/>
  <c r="J16" i="14" s="1"/>
  <c r="L16" i="14" s="1"/>
  <c r="N16" i="14" s="1"/>
  <c r="P16" i="14" s="1"/>
  <c r="R16" i="14" s="1"/>
  <c r="T16" i="14" s="1"/>
  <c r="V16" i="14" s="1"/>
  <c r="X16" i="14" s="1"/>
  <c r="Z16" i="14" s="1"/>
  <c r="AB16" i="14" s="1"/>
  <c r="AD16" i="14" s="1"/>
  <c r="H17" i="14"/>
  <c r="J17" i="14" s="1"/>
  <c r="L17" i="14" s="1"/>
  <c r="N17" i="14" s="1"/>
  <c r="P17" i="14" s="1"/>
  <c r="R17" i="14" s="1"/>
  <c r="T17" i="14" s="1"/>
  <c r="V17" i="14" s="1"/>
  <c r="X17" i="14" s="1"/>
  <c r="Z17" i="14" s="1"/>
  <c r="AB17" i="14" s="1"/>
  <c r="AD17" i="14" s="1"/>
  <c r="H18" i="14"/>
  <c r="J18" i="14" s="1"/>
  <c r="L18" i="14" s="1"/>
  <c r="N18" i="14" s="1"/>
  <c r="P18" i="14" s="1"/>
  <c r="R18" i="14" s="1"/>
  <c r="T18" i="14" s="1"/>
  <c r="V18" i="14" s="1"/>
  <c r="X18" i="14" s="1"/>
  <c r="Z18" i="14" s="1"/>
  <c r="AB18" i="14" s="1"/>
  <c r="AD18" i="14" s="1"/>
  <c r="H19" i="14"/>
  <c r="J19" i="14" s="1"/>
  <c r="L19" i="14" s="1"/>
  <c r="N19" i="14" s="1"/>
  <c r="P19" i="14" s="1"/>
  <c r="R19" i="14" s="1"/>
  <c r="T19" i="14" s="1"/>
  <c r="V19" i="14" s="1"/>
  <c r="X19" i="14" s="1"/>
  <c r="Z19" i="14" s="1"/>
  <c r="AB19" i="14" s="1"/>
  <c r="AD19" i="14" s="1"/>
  <c r="H21" i="14"/>
  <c r="J21" i="14" s="1"/>
  <c r="L21" i="14" s="1"/>
  <c r="N21" i="14" s="1"/>
  <c r="P21" i="14" s="1"/>
  <c r="R21" i="14" s="1"/>
  <c r="T21" i="14" s="1"/>
  <c r="V21" i="14" s="1"/>
  <c r="X21" i="14" s="1"/>
  <c r="Z21" i="14" s="1"/>
  <c r="AB21" i="14" s="1"/>
  <c r="AD21" i="14" s="1"/>
  <c r="H22" i="14"/>
  <c r="J22" i="14" s="1"/>
  <c r="L22" i="14" s="1"/>
  <c r="N22" i="14" s="1"/>
  <c r="P22" i="14" s="1"/>
  <c r="R22" i="14" s="1"/>
  <c r="H23" i="14"/>
  <c r="J23" i="14" s="1"/>
  <c r="L23" i="14" s="1"/>
  <c r="N23" i="14" s="1"/>
  <c r="H24" i="14"/>
  <c r="J24" i="14" s="1"/>
  <c r="L24" i="14" s="1"/>
  <c r="N24" i="14" s="1"/>
  <c r="P24" i="14" s="1"/>
  <c r="R24" i="14" s="1"/>
  <c r="T24" i="14" s="1"/>
  <c r="V24" i="14" s="1"/>
  <c r="X24" i="14" s="1"/>
  <c r="Z24" i="14" s="1"/>
  <c r="AB24" i="14" s="1"/>
  <c r="AD24" i="14" s="1"/>
  <c r="H25" i="14"/>
  <c r="J25" i="14" s="1"/>
  <c r="L25" i="14" s="1"/>
  <c r="N25" i="14" s="1"/>
  <c r="P25" i="14" s="1"/>
  <c r="R25" i="14" s="1"/>
  <c r="H26" i="14"/>
  <c r="J26" i="14" s="1"/>
  <c r="L26" i="14" s="1"/>
  <c r="N26" i="14" s="1"/>
  <c r="P26" i="14" s="1"/>
  <c r="R26" i="14" s="1"/>
  <c r="H27" i="14"/>
  <c r="J27" i="14" s="1"/>
  <c r="L27" i="14" s="1"/>
  <c r="N27" i="14" s="1"/>
  <c r="P27" i="14" s="1"/>
  <c r="R27" i="14" s="1"/>
  <c r="T27" i="14" s="1"/>
  <c r="V27" i="14" s="1"/>
  <c r="X27" i="14" s="1"/>
  <c r="Z27" i="14" s="1"/>
  <c r="AB27" i="14" s="1"/>
  <c r="AD27" i="14" s="1"/>
  <c r="H28" i="14"/>
  <c r="J28" i="14" s="1"/>
  <c r="L28" i="14" s="1"/>
  <c r="N28" i="14" s="1"/>
  <c r="P28" i="14" s="1"/>
  <c r="R28" i="14" s="1"/>
  <c r="H29" i="14"/>
  <c r="J29" i="14" s="1"/>
  <c r="L29" i="14" s="1"/>
  <c r="N29" i="14" s="1"/>
  <c r="P29" i="14" s="1"/>
  <c r="R29" i="14" s="1"/>
  <c r="H30" i="14"/>
  <c r="J30" i="14" s="1"/>
  <c r="L30" i="14" s="1"/>
  <c r="N30" i="14" s="1"/>
  <c r="P30" i="14" s="1"/>
  <c r="R30" i="14" s="1"/>
  <c r="H31" i="14"/>
  <c r="J31" i="14" s="1"/>
  <c r="L31" i="14" s="1"/>
  <c r="N31" i="14" s="1"/>
  <c r="P31" i="14" s="1"/>
  <c r="R31" i="14" s="1"/>
  <c r="H32" i="14"/>
  <c r="J32" i="14" s="1"/>
  <c r="L32" i="14" s="1"/>
  <c r="N32" i="14" s="1"/>
  <c r="P32" i="14" s="1"/>
  <c r="R32" i="14" s="1"/>
  <c r="H33" i="14"/>
  <c r="J33" i="14" s="1"/>
  <c r="L33" i="14" s="1"/>
  <c r="N33" i="14" s="1"/>
  <c r="H34" i="14"/>
  <c r="J34" i="14" s="1"/>
  <c r="L34" i="14" s="1"/>
  <c r="N34" i="14" s="1"/>
  <c r="P34" i="14" s="1"/>
  <c r="R34" i="14" s="1"/>
  <c r="H35" i="14"/>
  <c r="J35" i="14" s="1"/>
  <c r="L35" i="14" s="1"/>
  <c r="N35" i="14" s="1"/>
  <c r="P35" i="14" s="1"/>
  <c r="R35" i="14" s="1"/>
  <c r="H36" i="14"/>
  <c r="J36" i="14" s="1"/>
  <c r="L36" i="14" s="1"/>
  <c r="N36" i="14" s="1"/>
  <c r="P36" i="14" s="1"/>
  <c r="R36" i="14" s="1"/>
  <c r="H38" i="14"/>
  <c r="J38" i="14" s="1"/>
  <c r="L38" i="14" s="1"/>
  <c r="N38" i="14" s="1"/>
  <c r="H39" i="14"/>
  <c r="J39" i="14" s="1"/>
  <c r="L39" i="14" s="1"/>
  <c r="N39" i="14" s="1"/>
  <c r="P39" i="14" s="1"/>
  <c r="R39" i="14" s="1"/>
  <c r="T39" i="14" s="1"/>
  <c r="V39" i="14" s="1"/>
  <c r="X39" i="14" s="1"/>
  <c r="Z39" i="14" s="1"/>
  <c r="AB39" i="14" s="1"/>
  <c r="AD39" i="14" s="1"/>
  <c r="H40" i="14"/>
  <c r="J40" i="14" s="1"/>
  <c r="L40" i="14" s="1"/>
  <c r="N40" i="14" s="1"/>
  <c r="H41" i="14"/>
  <c r="J41" i="14" s="1"/>
  <c r="L41" i="14" s="1"/>
  <c r="N41" i="14" s="1"/>
  <c r="H42" i="14"/>
  <c r="J42" i="14" s="1"/>
  <c r="L42" i="14" s="1"/>
  <c r="N42" i="14" s="1"/>
  <c r="H43" i="14"/>
  <c r="J43" i="14" s="1"/>
  <c r="L43" i="14" s="1"/>
  <c r="N43" i="14" s="1"/>
  <c r="H45" i="14"/>
  <c r="J45" i="14" s="1"/>
  <c r="L45" i="14" s="1"/>
  <c r="N45" i="14" s="1"/>
  <c r="P45" i="14" s="1"/>
  <c r="R45" i="14" s="1"/>
  <c r="H46" i="14"/>
  <c r="J46" i="14" s="1"/>
  <c r="L46" i="14" s="1"/>
  <c r="N46" i="14" s="1"/>
  <c r="H47" i="14"/>
  <c r="J47" i="14" s="1"/>
  <c r="L47" i="14" s="1"/>
  <c r="N47" i="14" s="1"/>
  <c r="P47" i="14" s="1"/>
  <c r="R47" i="14" s="1"/>
  <c r="H48" i="14"/>
  <c r="J48" i="14" s="1"/>
  <c r="L48" i="14" s="1"/>
  <c r="N48" i="14" s="1"/>
  <c r="H49" i="14"/>
  <c r="J49" i="14" s="1"/>
  <c r="L49" i="14" s="1"/>
  <c r="N49" i="14" s="1"/>
  <c r="H50" i="14"/>
  <c r="J50" i="14" s="1"/>
  <c r="L50" i="14" s="1"/>
  <c r="N50" i="14" s="1"/>
  <c r="J51" i="14"/>
  <c r="L51" i="14" s="1"/>
  <c r="N51" i="14" s="1"/>
  <c r="H52" i="14"/>
  <c r="J52" i="14" s="1"/>
  <c r="L52" i="14" s="1"/>
  <c r="N52" i="14" s="1"/>
  <c r="P52" i="14" s="1"/>
  <c r="R52" i="14" s="1"/>
  <c r="H55" i="14"/>
  <c r="J55" i="14" s="1"/>
  <c r="L55" i="14" s="1"/>
  <c r="N55" i="14" s="1"/>
  <c r="P55" i="14" s="1"/>
  <c r="R55" i="14" s="1"/>
  <c r="H56" i="14"/>
  <c r="J56" i="14" s="1"/>
  <c r="L56" i="14" s="1"/>
  <c r="N56" i="14" s="1"/>
  <c r="P56" i="14" s="1"/>
  <c r="R56" i="14" s="1"/>
  <c r="H57" i="14"/>
  <c r="J57" i="14" s="1"/>
  <c r="L57" i="14" s="1"/>
  <c r="N57" i="14" s="1"/>
  <c r="P57" i="14" s="1"/>
  <c r="R57" i="14" s="1"/>
  <c r="T57" i="14" s="1"/>
  <c r="V57" i="14" s="1"/>
  <c r="X57" i="14" s="1"/>
  <c r="Z57" i="14" s="1"/>
  <c r="AB57" i="14" s="1"/>
  <c r="AD57" i="14" s="1"/>
  <c r="H58" i="14"/>
  <c r="J58" i="14" s="1"/>
  <c r="L58" i="14" s="1"/>
  <c r="N58" i="14" s="1"/>
  <c r="H60" i="14"/>
  <c r="J60" i="14" s="1"/>
  <c r="L60" i="14" s="1"/>
  <c r="N60" i="14" s="1"/>
  <c r="P60" i="14" s="1"/>
  <c r="R60" i="14" s="1"/>
  <c r="T60" i="14" s="1"/>
  <c r="V60" i="14" s="1"/>
  <c r="X60" i="14" s="1"/>
  <c r="Z60" i="14" s="1"/>
  <c r="AB60" i="14" s="1"/>
  <c r="AD60" i="14" s="1"/>
  <c r="H61" i="14"/>
  <c r="J61" i="14" s="1"/>
  <c r="L61" i="14" s="1"/>
  <c r="N61" i="14" s="1"/>
  <c r="P61" i="14" s="1"/>
  <c r="H62" i="14"/>
  <c r="J62" i="14" s="1"/>
  <c r="L62" i="14" s="1"/>
  <c r="N62" i="14" s="1"/>
  <c r="P62" i="14" s="1"/>
  <c r="H63" i="14"/>
  <c r="J63" i="14" s="1"/>
  <c r="L63" i="14" s="1"/>
  <c r="N63" i="14" s="1"/>
  <c r="P63" i="14" s="1"/>
  <c r="H64" i="14"/>
  <c r="J64" i="14" s="1"/>
  <c r="H65" i="14"/>
  <c r="J65" i="14" s="1"/>
  <c r="L65" i="14" s="1"/>
  <c r="N65" i="14" s="1"/>
  <c r="P65" i="14" s="1"/>
  <c r="H66" i="14"/>
  <c r="J66" i="14" s="1"/>
  <c r="L66" i="14" s="1"/>
  <c r="N66" i="14" s="1"/>
  <c r="P66" i="14" s="1"/>
  <c r="H67" i="14"/>
  <c r="J67" i="14" s="1"/>
  <c r="L67" i="14" s="1"/>
  <c r="N67" i="14" s="1"/>
  <c r="P67" i="14" s="1"/>
  <c r="H68" i="14"/>
  <c r="J68" i="14" s="1"/>
  <c r="L68" i="14" s="1"/>
  <c r="N68" i="14" s="1"/>
  <c r="P68" i="14" s="1"/>
  <c r="H69" i="14"/>
  <c r="J69" i="14" s="1"/>
  <c r="L69" i="14" s="1"/>
  <c r="N69" i="14" s="1"/>
  <c r="P69" i="14" s="1"/>
  <c r="H70" i="14"/>
  <c r="J70" i="14" s="1"/>
  <c r="L70" i="14" s="1"/>
  <c r="N70" i="14" s="1"/>
  <c r="P70" i="14" s="1"/>
  <c r="H71" i="14"/>
  <c r="J71" i="14" s="1"/>
  <c r="L71" i="14" s="1"/>
  <c r="N71" i="14" s="1"/>
  <c r="P71" i="14" s="1"/>
  <c r="R71" i="14" s="1"/>
  <c r="H72" i="14"/>
  <c r="J72" i="14" s="1"/>
  <c r="L72" i="14" s="1"/>
  <c r="N72" i="14" s="1"/>
  <c r="P72" i="14" s="1"/>
  <c r="H73" i="14"/>
  <c r="J73" i="14" s="1"/>
  <c r="L73" i="14" s="1"/>
  <c r="N73" i="14" s="1"/>
  <c r="P73" i="14" s="1"/>
  <c r="H74" i="14"/>
  <c r="J74" i="14" s="1"/>
  <c r="L74" i="14" s="1"/>
  <c r="N74" i="14" s="1"/>
  <c r="P74" i="14" s="1"/>
  <c r="H75" i="14"/>
  <c r="J75" i="14" s="1"/>
  <c r="L75" i="14" s="1"/>
  <c r="N75" i="14" s="1"/>
  <c r="P75" i="14" s="1"/>
  <c r="H76" i="14"/>
  <c r="J76" i="14" s="1"/>
  <c r="L76" i="14" s="1"/>
  <c r="N76" i="14" s="1"/>
  <c r="P76" i="14" s="1"/>
  <c r="H77" i="14"/>
  <c r="J77" i="14" s="1"/>
  <c r="L77" i="14" s="1"/>
  <c r="N77" i="14" s="1"/>
  <c r="P77" i="14" s="1"/>
  <c r="H78" i="14"/>
  <c r="J78" i="14" s="1"/>
  <c r="L78" i="14" s="1"/>
  <c r="N78" i="14" s="1"/>
  <c r="P78" i="14" s="1"/>
  <c r="R78" i="14" s="1"/>
  <c r="H79" i="14"/>
  <c r="J79" i="14" s="1"/>
  <c r="L79" i="14" s="1"/>
  <c r="N79" i="14" s="1"/>
  <c r="P79" i="14" s="1"/>
  <c r="R79" i="14" s="1"/>
  <c r="J6" i="14"/>
  <c r="L6" i="14" s="1"/>
  <c r="AC80" i="14"/>
  <c r="AA80" i="14"/>
  <c r="Y80" i="14"/>
  <c r="W80" i="14"/>
  <c r="U80" i="14"/>
  <c r="S80" i="14"/>
  <c r="Q80" i="14"/>
  <c r="O80" i="14"/>
  <c r="M80" i="14"/>
  <c r="K80" i="14"/>
  <c r="I80" i="14"/>
  <c r="G80" i="14"/>
  <c r="F80" i="14"/>
  <c r="U59" i="14"/>
  <c r="S59" i="14"/>
  <c r="Q59" i="14"/>
  <c r="O59" i="14"/>
  <c r="M59" i="14"/>
  <c r="K59" i="14"/>
  <c r="I59" i="14"/>
  <c r="G59" i="14"/>
  <c r="F59" i="14"/>
  <c r="AC54" i="14"/>
  <c r="AC58" i="14" s="1"/>
  <c r="AC59" i="14" s="1"/>
  <c r="AA54" i="14"/>
  <c r="AA58" i="14" s="1"/>
  <c r="AA59" i="14" s="1"/>
  <c r="Y54" i="14"/>
  <c r="W54" i="14"/>
  <c r="W58" i="14" s="1"/>
  <c r="W59" i="14" s="1"/>
  <c r="U54" i="14"/>
  <c r="S54" i="14"/>
  <c r="Q54" i="14"/>
  <c r="O54" i="14"/>
  <c r="M54" i="14"/>
  <c r="K54" i="14"/>
  <c r="I54" i="14"/>
  <c r="G54" i="14"/>
  <c r="F54" i="14"/>
  <c r="AC44" i="14"/>
  <c r="AA44" i="14"/>
  <c r="Y44" i="14"/>
  <c r="W44" i="14"/>
  <c r="U44" i="14"/>
  <c r="S44" i="14"/>
  <c r="Q44" i="14"/>
  <c r="O44" i="14"/>
  <c r="M44" i="14"/>
  <c r="K44" i="14"/>
  <c r="I44" i="14"/>
  <c r="G44" i="14"/>
  <c r="F44" i="14"/>
  <c r="AC37" i="14"/>
  <c r="AA37" i="14"/>
  <c r="Y37" i="14"/>
  <c r="W37" i="14"/>
  <c r="U37" i="14"/>
  <c r="S37" i="14"/>
  <c r="Q37" i="14"/>
  <c r="O37" i="14"/>
  <c r="M37" i="14"/>
  <c r="K37" i="14"/>
  <c r="I37" i="14"/>
  <c r="G37" i="14"/>
  <c r="F37" i="14"/>
  <c r="AC20" i="14"/>
  <c r="AA20" i="14"/>
  <c r="Y20" i="14"/>
  <c r="W20" i="14"/>
  <c r="U20" i="14"/>
  <c r="S20" i="14"/>
  <c r="Q20" i="14"/>
  <c r="O20" i="14"/>
  <c r="M20" i="14"/>
  <c r="K20" i="14"/>
  <c r="I20" i="14"/>
  <c r="G20" i="14"/>
  <c r="F20" i="14"/>
  <c r="AC12" i="14"/>
  <c r="AA12" i="14"/>
  <c r="Y12" i="14"/>
  <c r="W12" i="14"/>
  <c r="U12" i="14"/>
  <c r="S12" i="14"/>
  <c r="Q12" i="14"/>
  <c r="O12" i="14"/>
  <c r="M12" i="14"/>
  <c r="I12" i="14"/>
  <c r="G12" i="14"/>
  <c r="F12" i="14"/>
  <c r="H59" i="14" l="1"/>
  <c r="R20" i="14"/>
  <c r="T20" i="14" s="1"/>
  <c r="V20" i="14" s="1"/>
  <c r="X20" i="14" s="1"/>
  <c r="Z20" i="14" s="1"/>
  <c r="AB20" i="14" s="1"/>
  <c r="AD20" i="14" s="1"/>
  <c r="H44" i="14"/>
  <c r="R77" i="14"/>
  <c r="T77" i="14" s="1"/>
  <c r="V77" i="14" s="1"/>
  <c r="X77" i="14" s="1"/>
  <c r="Z77" i="14" s="1"/>
  <c r="AB77" i="14" s="1"/>
  <c r="AD77" i="14" s="1"/>
  <c r="R75" i="14"/>
  <c r="T75" i="14" s="1"/>
  <c r="V75" i="14" s="1"/>
  <c r="X75" i="14" s="1"/>
  <c r="Z75" i="14" s="1"/>
  <c r="AB75" i="14" s="1"/>
  <c r="AD75" i="14" s="1"/>
  <c r="R74" i="14"/>
  <c r="T74" i="14" s="1"/>
  <c r="V74" i="14" s="1"/>
  <c r="X74" i="14" s="1"/>
  <c r="Z74" i="14" s="1"/>
  <c r="AB74" i="14" s="1"/>
  <c r="AD74" i="14" s="1"/>
  <c r="R73" i="14"/>
  <c r="T73" i="14" s="1"/>
  <c r="V73" i="14" s="1"/>
  <c r="X73" i="14" s="1"/>
  <c r="Z73" i="14" s="1"/>
  <c r="AB73" i="14" s="1"/>
  <c r="AD73" i="14" s="1"/>
  <c r="R72" i="14"/>
  <c r="T72" i="14" s="1"/>
  <c r="V72" i="14" s="1"/>
  <c r="X72" i="14" s="1"/>
  <c r="Z72" i="14" s="1"/>
  <c r="AB72" i="14" s="1"/>
  <c r="AD72" i="14" s="1"/>
  <c r="R70" i="14"/>
  <c r="T70" i="14" s="1"/>
  <c r="V70" i="14" s="1"/>
  <c r="X70" i="14" s="1"/>
  <c r="Z70" i="14" s="1"/>
  <c r="AB70" i="14" s="1"/>
  <c r="AD70" i="14" s="1"/>
  <c r="R69" i="14"/>
  <c r="T69" i="14" s="1"/>
  <c r="V69" i="14" s="1"/>
  <c r="X69" i="14" s="1"/>
  <c r="Z69" i="14" s="1"/>
  <c r="AB69" i="14" s="1"/>
  <c r="AD69" i="14" s="1"/>
  <c r="R68" i="14"/>
  <c r="T68" i="14" s="1"/>
  <c r="V68" i="14" s="1"/>
  <c r="X68" i="14" s="1"/>
  <c r="Z68" i="14" s="1"/>
  <c r="AB68" i="14" s="1"/>
  <c r="AD68" i="14" s="1"/>
  <c r="R67" i="14"/>
  <c r="T67" i="14" s="1"/>
  <c r="V67" i="14" s="1"/>
  <c r="X67" i="14" s="1"/>
  <c r="Z67" i="14" s="1"/>
  <c r="AB67" i="14" s="1"/>
  <c r="AD67" i="14" s="1"/>
  <c r="R66" i="14"/>
  <c r="T66" i="14" s="1"/>
  <c r="V66" i="14" s="1"/>
  <c r="X66" i="14" s="1"/>
  <c r="Z66" i="14" s="1"/>
  <c r="AB66" i="14" s="1"/>
  <c r="AD66" i="14" s="1"/>
  <c r="R65" i="14"/>
  <c r="T65" i="14" s="1"/>
  <c r="V65" i="14" s="1"/>
  <c r="X65" i="14" s="1"/>
  <c r="Z65" i="14" s="1"/>
  <c r="AB65" i="14" s="1"/>
  <c r="AD65" i="14" s="1"/>
  <c r="R63" i="14"/>
  <c r="T63" i="14" s="1"/>
  <c r="V63" i="14" s="1"/>
  <c r="X63" i="14" s="1"/>
  <c r="Z63" i="14" s="1"/>
  <c r="AB63" i="14" s="1"/>
  <c r="AD63" i="14" s="1"/>
  <c r="R62" i="14"/>
  <c r="T62" i="14" s="1"/>
  <c r="V62" i="14" s="1"/>
  <c r="X62" i="14" s="1"/>
  <c r="Z62" i="14" s="1"/>
  <c r="AB62" i="14" s="1"/>
  <c r="AD62" i="14" s="1"/>
  <c r="R61" i="14"/>
  <c r="T61" i="14" s="1"/>
  <c r="V61" i="14" s="1"/>
  <c r="X61" i="14" s="1"/>
  <c r="Z61" i="14" s="1"/>
  <c r="AB61" i="14" s="1"/>
  <c r="AD61" i="14" s="1"/>
  <c r="P38" i="14"/>
  <c r="R38" i="14" s="1"/>
  <c r="T38" i="14" s="1"/>
  <c r="V38" i="14" s="1"/>
  <c r="X38" i="14" s="1"/>
  <c r="Z38" i="14" s="1"/>
  <c r="AB38" i="14" s="1"/>
  <c r="AD38" i="14" s="1"/>
  <c r="P33" i="14"/>
  <c r="R33" i="14" s="1"/>
  <c r="R76" i="14"/>
  <c r="T76" i="14" s="1"/>
  <c r="V76" i="14" s="1"/>
  <c r="X76" i="14" s="1"/>
  <c r="Z76" i="14" s="1"/>
  <c r="AB76" i="14" s="1"/>
  <c r="AD76" i="14" s="1"/>
  <c r="T78" i="14"/>
  <c r="V78" i="14" s="1"/>
  <c r="X78" i="14" s="1"/>
  <c r="Z78" i="14" s="1"/>
  <c r="AB78" i="14" s="1"/>
  <c r="AD78" i="14" s="1"/>
  <c r="P51" i="14"/>
  <c r="R51" i="14" s="1"/>
  <c r="T51" i="14" s="1"/>
  <c r="V51" i="14" s="1"/>
  <c r="X51" i="14" s="1"/>
  <c r="Z51" i="14" s="1"/>
  <c r="AB51" i="14" s="1"/>
  <c r="AD51" i="14" s="1"/>
  <c r="P50" i="14"/>
  <c r="R50" i="14" s="1"/>
  <c r="T50" i="14" s="1"/>
  <c r="V50" i="14" s="1"/>
  <c r="X50" i="14" s="1"/>
  <c r="Z50" i="14" s="1"/>
  <c r="AB50" i="14" s="1"/>
  <c r="AD50" i="14" s="1"/>
  <c r="P46" i="14"/>
  <c r="R46" i="14" s="1"/>
  <c r="T46" i="14" s="1"/>
  <c r="V46" i="14" s="1"/>
  <c r="X46" i="14" s="1"/>
  <c r="Z46" i="14" s="1"/>
  <c r="AB46" i="14" s="1"/>
  <c r="AD46" i="14" s="1"/>
  <c r="P41" i="14"/>
  <c r="R41" i="14" s="1"/>
  <c r="T41" i="14" s="1"/>
  <c r="V41" i="14" s="1"/>
  <c r="X41" i="14" s="1"/>
  <c r="Z41" i="14" s="1"/>
  <c r="AB41" i="14" s="1"/>
  <c r="AD41" i="14" s="1"/>
  <c r="L64" i="14"/>
  <c r="N64" i="14" s="1"/>
  <c r="P64" i="14" s="1"/>
  <c r="P49" i="14"/>
  <c r="R49" i="14" s="1"/>
  <c r="T49" i="14" s="1"/>
  <c r="V49" i="14" s="1"/>
  <c r="X49" i="14" s="1"/>
  <c r="Z49" i="14" s="1"/>
  <c r="AB49" i="14" s="1"/>
  <c r="AD49" i="14" s="1"/>
  <c r="P40" i="14"/>
  <c r="R40" i="14" s="1"/>
  <c r="T79" i="14"/>
  <c r="V79" i="14" s="1"/>
  <c r="X79" i="14" s="1"/>
  <c r="Z79" i="14" s="1"/>
  <c r="AB79" i="14" s="1"/>
  <c r="AD79" i="14" s="1"/>
  <c r="P48" i="14"/>
  <c r="R48" i="14" s="1"/>
  <c r="T48" i="14" s="1"/>
  <c r="V48" i="14" s="1"/>
  <c r="X48" i="14" s="1"/>
  <c r="Z48" i="14" s="1"/>
  <c r="AB48" i="14" s="1"/>
  <c r="AD48" i="14" s="1"/>
  <c r="P43" i="14"/>
  <c r="R43" i="14" s="1"/>
  <c r="T43" i="14" s="1"/>
  <c r="V43" i="14" s="1"/>
  <c r="X43" i="14" s="1"/>
  <c r="Z43" i="14" s="1"/>
  <c r="AB43" i="14" s="1"/>
  <c r="AD43" i="14" s="1"/>
  <c r="AE37" i="14"/>
  <c r="AF37" i="14" s="1"/>
  <c r="AE80" i="14"/>
  <c r="AF80" i="14" s="1"/>
  <c r="AE44" i="14"/>
  <c r="AF44" i="14" s="1"/>
  <c r="P23" i="14"/>
  <c r="R23" i="14" s="1"/>
  <c r="T23" i="14" s="1"/>
  <c r="V23" i="14" s="1"/>
  <c r="T45" i="14"/>
  <c r="V45" i="14" s="1"/>
  <c r="X45" i="14" s="1"/>
  <c r="Z45" i="14" s="1"/>
  <c r="AB45" i="14" s="1"/>
  <c r="AD45" i="14" s="1"/>
  <c r="P8" i="14"/>
  <c r="R8" i="14" s="1"/>
  <c r="T8" i="14" s="1"/>
  <c r="V8" i="14" s="1"/>
  <c r="X8" i="14" s="1"/>
  <c r="Z8" i="14" s="1"/>
  <c r="AB8" i="14" s="1"/>
  <c r="AD8" i="14" s="1"/>
  <c r="T10" i="14"/>
  <c r="V10" i="14" s="1"/>
  <c r="H54" i="14"/>
  <c r="J54" i="14" s="1"/>
  <c r="L54" i="14" s="1"/>
  <c r="N54" i="14" s="1"/>
  <c r="P54" i="14" s="1"/>
  <c r="J44" i="14"/>
  <c r="L44" i="14" s="1"/>
  <c r="N44" i="14" s="1"/>
  <c r="P44" i="14" s="1"/>
  <c r="P42" i="14"/>
  <c r="R42" i="14" s="1"/>
  <c r="T42" i="14" s="1"/>
  <c r="V42" i="14" s="1"/>
  <c r="X42" i="14" s="1"/>
  <c r="Z42" i="14" s="1"/>
  <c r="AB42" i="14" s="1"/>
  <c r="AD42" i="14" s="1"/>
  <c r="J59" i="14"/>
  <c r="L59" i="14" s="1"/>
  <c r="N59" i="14" s="1"/>
  <c r="P59" i="14" s="1"/>
  <c r="H37" i="14"/>
  <c r="J37" i="14" s="1"/>
  <c r="L37" i="14" s="1"/>
  <c r="N37" i="14" s="1"/>
  <c r="H20" i="14"/>
  <c r="J20" i="14" s="1"/>
  <c r="L20" i="14" s="1"/>
  <c r="N20" i="14" s="1"/>
  <c r="P20" i="14" s="1"/>
  <c r="F81" i="14"/>
  <c r="H80" i="14"/>
  <c r="J80" i="14" s="1"/>
  <c r="L80" i="14" s="1"/>
  <c r="N80" i="14" s="1"/>
  <c r="P11" i="14"/>
  <c r="R11" i="14" s="1"/>
  <c r="T11" i="14" s="1"/>
  <c r="V11" i="14" s="1"/>
  <c r="X11" i="14" s="1"/>
  <c r="Z11" i="14" s="1"/>
  <c r="AB11" i="14" s="1"/>
  <c r="AD11" i="14" s="1"/>
  <c r="T71" i="14"/>
  <c r="V71" i="14" s="1"/>
  <c r="X71" i="14" s="1"/>
  <c r="Z71" i="14" s="1"/>
  <c r="AB71" i="14" s="1"/>
  <c r="AD71" i="14" s="1"/>
  <c r="P58" i="14"/>
  <c r="R58" i="14" s="1"/>
  <c r="T58" i="14" s="1"/>
  <c r="V58" i="14" s="1"/>
  <c r="X58" i="14" s="1"/>
  <c r="Z58" i="14" s="1"/>
  <c r="AB58" i="14" s="1"/>
  <c r="AD58" i="14" s="1"/>
  <c r="T52" i="14"/>
  <c r="V52" i="14" s="1"/>
  <c r="X52" i="14" s="1"/>
  <c r="Z52" i="14" s="1"/>
  <c r="AB52" i="14" s="1"/>
  <c r="AD52" i="14" s="1"/>
  <c r="P7" i="14"/>
  <c r="R7" i="14" s="1"/>
  <c r="T7" i="14" s="1"/>
  <c r="V7" i="14" s="1"/>
  <c r="X7" i="14" s="1"/>
  <c r="Z7" i="14" s="1"/>
  <c r="AB7" i="14" s="1"/>
  <c r="AD7" i="14" s="1"/>
  <c r="G81" i="14"/>
  <c r="I81" i="14"/>
  <c r="AA81" i="14"/>
  <c r="AE20" i="14"/>
  <c r="AF20" i="14" s="1"/>
  <c r="Q81" i="14"/>
  <c r="M81" i="14"/>
  <c r="U81" i="14"/>
  <c r="AC81" i="14"/>
  <c r="K81" i="14"/>
  <c r="AE54" i="14"/>
  <c r="AF54" i="14" s="1"/>
  <c r="AE58" i="14"/>
  <c r="AF58" i="14" s="1"/>
  <c r="AE12" i="14"/>
  <c r="AF12" i="14" s="1"/>
  <c r="N6" i="14"/>
  <c r="H12" i="14"/>
  <c r="T25" i="14"/>
  <c r="V25" i="14" s="1"/>
  <c r="X25" i="14" s="1"/>
  <c r="Z25" i="14" s="1"/>
  <c r="AB25" i="14" s="1"/>
  <c r="AD25" i="14" s="1"/>
  <c r="T30" i="14"/>
  <c r="V30" i="14" s="1"/>
  <c r="X30" i="14" s="1"/>
  <c r="Z30" i="14" s="1"/>
  <c r="AB30" i="14" s="1"/>
  <c r="AD30" i="14" s="1"/>
  <c r="T32" i="14"/>
  <c r="V32" i="14" s="1"/>
  <c r="X32" i="14" s="1"/>
  <c r="Z32" i="14" s="1"/>
  <c r="AB32" i="14" s="1"/>
  <c r="AD32" i="14" s="1"/>
  <c r="T34" i="14"/>
  <c r="V34" i="14" s="1"/>
  <c r="X34" i="14" s="1"/>
  <c r="Z34" i="14" s="1"/>
  <c r="AB34" i="14" s="1"/>
  <c r="AD34" i="14" s="1"/>
  <c r="T36" i="14"/>
  <c r="V36" i="14" s="1"/>
  <c r="X36" i="14" s="1"/>
  <c r="Z36" i="14" s="1"/>
  <c r="AB36" i="14" s="1"/>
  <c r="AD36" i="14" s="1"/>
  <c r="T47" i="14"/>
  <c r="V47" i="14" s="1"/>
  <c r="X47" i="14" s="1"/>
  <c r="Z47" i="14" s="1"/>
  <c r="AB47" i="14" s="1"/>
  <c r="AD47" i="14" s="1"/>
  <c r="Y59" i="14"/>
  <c r="AE59" i="14" s="1"/>
  <c r="AF59" i="14" s="1"/>
  <c r="O81" i="14"/>
  <c r="W81" i="14"/>
  <c r="T29" i="14"/>
  <c r="V29" i="14" s="1"/>
  <c r="X29" i="14" s="1"/>
  <c r="Z29" i="14" s="1"/>
  <c r="AB29" i="14" s="1"/>
  <c r="AD29" i="14" s="1"/>
  <c r="T31" i="14"/>
  <c r="V31" i="14" s="1"/>
  <c r="X31" i="14" s="1"/>
  <c r="Z31" i="14" s="1"/>
  <c r="AB31" i="14" s="1"/>
  <c r="AD31" i="14" s="1"/>
  <c r="T33" i="14"/>
  <c r="V33" i="14" s="1"/>
  <c r="X33" i="14" s="1"/>
  <c r="Z33" i="14" s="1"/>
  <c r="AB33" i="14" s="1"/>
  <c r="AD33" i="14" s="1"/>
  <c r="T35" i="14"/>
  <c r="V35" i="14" s="1"/>
  <c r="X35" i="14" s="1"/>
  <c r="Z35" i="14" s="1"/>
  <c r="AB35" i="14" s="1"/>
  <c r="AD35" i="14" s="1"/>
  <c r="S81" i="14"/>
  <c r="T56" i="14"/>
  <c r="V56" i="14" s="1"/>
  <c r="X56" i="14" s="1"/>
  <c r="Z56" i="14" s="1"/>
  <c r="AB56" i="14" s="1"/>
  <c r="AD56" i="14" s="1"/>
  <c r="P6" i="14" l="1"/>
  <c r="R6" i="14" s="1"/>
  <c r="N12" i="14"/>
  <c r="X10" i="14"/>
  <c r="Z10" i="14" s="1"/>
  <c r="AB10" i="14" s="1"/>
  <c r="AD10" i="14" s="1"/>
  <c r="X23" i="14"/>
  <c r="Z23" i="14" s="1"/>
  <c r="AB23" i="14" s="1"/>
  <c r="AD23" i="14" s="1"/>
  <c r="R64" i="14"/>
  <c r="Y81" i="14"/>
  <c r="AE81" i="14"/>
  <c r="T54" i="14"/>
  <c r="V54" i="14" s="1"/>
  <c r="X54" i="14" s="1"/>
  <c r="Z54" i="14" s="1"/>
  <c r="AB54" i="14" s="1"/>
  <c r="AD54" i="14" s="1"/>
  <c r="H81" i="14"/>
  <c r="J12" i="14"/>
  <c r="L12" i="14" s="1"/>
  <c r="T28" i="14"/>
  <c r="V28" i="14" s="1"/>
  <c r="X28" i="14" s="1"/>
  <c r="Z28" i="14" s="1"/>
  <c r="AB28" i="14" s="1"/>
  <c r="AD28" i="14" s="1"/>
  <c r="T22" i="14"/>
  <c r="T40" i="14"/>
  <c r="V40" i="14" s="1"/>
  <c r="X40" i="14" s="1"/>
  <c r="Z40" i="14" s="1"/>
  <c r="AB40" i="14" s="1"/>
  <c r="AD40" i="14" s="1"/>
  <c r="T55" i="14"/>
  <c r="V55" i="14" s="1"/>
  <c r="X55" i="14" s="1"/>
  <c r="Z55" i="14" s="1"/>
  <c r="AB55" i="14" s="1"/>
  <c r="AD55" i="14" s="1"/>
  <c r="T26" i="14"/>
  <c r="V26" i="14" s="1"/>
  <c r="X26" i="14" s="1"/>
  <c r="Z26" i="14" s="1"/>
  <c r="AB26" i="14" s="1"/>
  <c r="AD26" i="14" s="1"/>
  <c r="AF81" i="14"/>
  <c r="T6" i="14"/>
  <c r="V6" i="14" s="1"/>
  <c r="X6" i="14" s="1"/>
  <c r="Z6" i="14" s="1"/>
  <c r="AB6" i="14" s="1"/>
  <c r="R80" i="14" l="1"/>
  <c r="T80" i="14" s="1"/>
  <c r="V80" i="14" s="1"/>
  <c r="X80" i="14" s="1"/>
  <c r="Z80" i="14" s="1"/>
  <c r="AB80" i="14" s="1"/>
  <c r="AD80" i="14" s="1"/>
  <c r="T64" i="14"/>
  <c r="V64" i="14" s="1"/>
  <c r="X64" i="14" s="1"/>
  <c r="Z64" i="14" s="1"/>
  <c r="AB64" i="14" s="1"/>
  <c r="AD64" i="14" s="1"/>
  <c r="V22" i="14"/>
  <c r="X22" i="14" s="1"/>
  <c r="Z22" i="14" s="1"/>
  <c r="AB22" i="14" s="1"/>
  <c r="AD22" i="14" s="1"/>
  <c r="J81" i="14"/>
  <c r="N81" i="14"/>
  <c r="AD6" i="14"/>
  <c r="L81" i="14"/>
  <c r="R12" i="14"/>
  <c r="T12" i="14" s="1"/>
  <c r="V12" i="14" s="1"/>
  <c r="X12" i="14" s="1"/>
  <c r="T37" i="14"/>
  <c r="V37" i="14" s="1"/>
  <c r="X37" i="14" s="1"/>
  <c r="Z37" i="14" s="1"/>
  <c r="AB37" i="14" s="1"/>
  <c r="AD37" i="14" s="1"/>
  <c r="R59" i="14"/>
  <c r="T59" i="14" s="1"/>
  <c r="V59" i="14" s="1"/>
  <c r="X59" i="14" s="1"/>
  <c r="Z59" i="14" s="1"/>
  <c r="AB59" i="14" s="1"/>
  <c r="AD59" i="14" s="1"/>
  <c r="R44" i="14"/>
  <c r="T44" i="14" s="1"/>
  <c r="V44" i="14" s="1"/>
  <c r="X44" i="14" s="1"/>
  <c r="Z44" i="14" s="1"/>
  <c r="AB44" i="14" s="1"/>
  <c r="AD44" i="14" s="1"/>
  <c r="P12" i="14" l="1"/>
  <c r="P81" i="14" s="1"/>
  <c r="Z12" i="14"/>
  <c r="AB12" i="14" s="1"/>
  <c r="X81" i="14"/>
  <c r="T81" i="14"/>
  <c r="R81" i="14"/>
  <c r="AD12" i="14" l="1"/>
  <c r="AB81" i="14"/>
  <c r="V81" i="14"/>
  <c r="AD81" i="14" l="1"/>
  <c r="Z81" i="14"/>
</calcChain>
</file>

<file path=xl/sharedStrings.xml><?xml version="1.0" encoding="utf-8"?>
<sst xmlns="http://schemas.openxmlformats.org/spreadsheetml/2006/main" count="189" uniqueCount="162">
  <si>
    <t>UNIDAD</t>
  </si>
  <si>
    <t>MUNICIPIO</t>
  </si>
  <si>
    <t> SAN VICENTE</t>
  </si>
  <si>
    <t> AHUACATLÁN</t>
  </si>
  <si>
    <t> LA GLORIA</t>
  </si>
  <si>
    <t> HERIBERTO JARA</t>
  </si>
  <si>
    <t> SANTA ISABEL</t>
  </si>
  <si>
    <t> TETITLÁN</t>
  </si>
  <si>
    <t> UZETA</t>
  </si>
  <si>
    <t> BARRANCA DEL ORO</t>
  </si>
  <si>
    <t> LOS CERRITOS</t>
  </si>
  <si>
    <t> JESÚS MARÍA</t>
  </si>
  <si>
    <t> MEZQUITES</t>
  </si>
  <si>
    <t> LA YERBABUENA</t>
  </si>
  <si>
    <t> EL CAPOMO</t>
  </si>
  <si>
    <t> FELIPE CARRILLO PUERTO</t>
  </si>
  <si>
    <t> IXTAPA DE LA CONCEPCIÓN</t>
  </si>
  <si>
    <t> LIMA DE ABAJO</t>
  </si>
  <si>
    <t> MAZATÁN</t>
  </si>
  <si>
    <t> EL MONTEÓN</t>
  </si>
  <si>
    <t> PARANAL</t>
  </si>
  <si>
    <t> LA PEÑITA DE JALTEMBA</t>
  </si>
  <si>
    <t> ZACUALPAN</t>
  </si>
  <si>
    <t> ZAPOTÁN</t>
  </si>
  <si>
    <t> HOSPITAL INTEGRAL IXTLÁN DEL RÍO</t>
  </si>
  <si>
    <t> COORDINACIÓN MUNICIPAL IXTLÁN DEL RÍO</t>
  </si>
  <si>
    <t> CASA DE SALUD RANCHOS DE ARRIBA</t>
  </si>
  <si>
    <t> SAN JOSÉ DE GRACIA</t>
  </si>
  <si>
    <t> EL TERRERO</t>
  </si>
  <si>
    <t> JALA</t>
  </si>
  <si>
    <t> JOMULCO</t>
  </si>
  <si>
    <t> CASA DE SALUD FRANCISCO I. MADERO</t>
  </si>
  <si>
    <t> CARAVANA EL CIRUELO</t>
  </si>
  <si>
    <t> COAPAN</t>
  </si>
  <si>
    <t> COFRADÍA DE JUANACATLÁN</t>
  </si>
  <si>
    <t> ROSA BLANCA</t>
  </si>
  <si>
    <t> SANTA FE</t>
  </si>
  <si>
    <t> SAN PEDRO LAGUNILLAS</t>
  </si>
  <si>
    <t> AMADO NERVO (EL CONDE)</t>
  </si>
  <si>
    <t> TEPETILTIC</t>
  </si>
  <si>
    <t> TEQUILITA</t>
  </si>
  <si>
    <t> VALLE DE BANDERAS</t>
  </si>
  <si>
    <t> BUCERÍAS</t>
  </si>
  <si>
    <t> EL COATANTE</t>
  </si>
  <si>
    <t> LA CRUZ DE HUANACAXTLE</t>
  </si>
  <si>
    <t> FORTUNA DE VALLEJO (LA GLORIA)</t>
  </si>
  <si>
    <t> HIGUERA BLANCA</t>
  </si>
  <si>
    <t> LAS JARRETADERAS</t>
  </si>
  <si>
    <t> LO DE MARCOS</t>
  </si>
  <si>
    <t> MEZCALES</t>
  </si>
  <si>
    <t> EL PORVENIR</t>
  </si>
  <si>
    <t> HOSPITAL GENERAL SAN FRANCISCO</t>
  </si>
  <si>
    <t> SAN JOSÉ DEL VALLE</t>
  </si>
  <si>
    <t> SAN JUAN DE ABAJO</t>
  </si>
  <si>
    <t> SAYULITA</t>
  </si>
  <si>
    <t> FRACCIONAMIENTO EMILIANO ZAPATA</t>
  </si>
  <si>
    <t> C. M. DE AMATLÁN DE CAÑAS</t>
  </si>
  <si>
    <t xml:space="preserve"> (CAPA IXTLÁN DEL RÍO)</t>
  </si>
  <si>
    <t xml:space="preserve"> (CAPASITS BAHÍA DE BANDERAS)</t>
  </si>
  <si>
    <t>(CAPA EL TONDOROQUE)</t>
  </si>
  <si>
    <t>AHUACATLAN</t>
  </si>
  <si>
    <t>A. CAÑAS</t>
  </si>
  <si>
    <t>COMPOSTELA</t>
  </si>
  <si>
    <t>IXTLAN DEL R.</t>
  </si>
  <si>
    <t>JALA</t>
  </si>
  <si>
    <t>S.P. LAGUNILLAS</t>
  </si>
  <si>
    <t>TOTAL POR SEMESTRE</t>
  </si>
  <si>
    <t>VALLE DE BANDERAS</t>
  </si>
  <si>
    <t xml:space="preserve">TOTAL JURISDICICIONAL </t>
  </si>
  <si>
    <t>ABRIL</t>
  </si>
  <si>
    <t>MAYO</t>
  </si>
  <si>
    <t>JUNIO</t>
  </si>
  <si>
    <t>RECETA AL INICIO DEL MES</t>
  </si>
  <si>
    <t>RECETAS RECIBIDAS</t>
  </si>
  <si>
    <t>TOTAL DE RECETAS EN LA UNIDAD</t>
  </si>
  <si>
    <t xml:space="preserve">RECETAS OTORGADAS </t>
  </si>
  <si>
    <t xml:space="preserve">TOTAL DE REC. </t>
  </si>
  <si>
    <t xml:space="preserve">TOTAL DE RECETAS </t>
  </si>
  <si>
    <t>TOTAL POR SEMESTRE OTORGADAS</t>
  </si>
  <si>
    <t>CENTRO DE SALUD COMPOSTELA</t>
  </si>
  <si>
    <t>UNEME</t>
  </si>
  <si>
    <t>VALLE DORADO</t>
  </si>
  <si>
    <t>HOSPITAL TONDOROQUE</t>
  </si>
  <si>
    <t>HOSPITAL LAS VARAS</t>
  </si>
  <si>
    <t>No.</t>
  </si>
  <si>
    <t>TOTAL MUNICIPAL</t>
  </si>
  <si>
    <t>JURISDICCIÓN II COMPOSTELA</t>
  </si>
  <si>
    <t> C. DE SALUD CHACALA</t>
  </si>
  <si>
    <t xml:space="preserve">CLUESS DE LA UNIDAD </t>
  </si>
  <si>
    <t>NTSSA000153</t>
  </si>
  <si>
    <t>NTSSA002200</t>
  </si>
  <si>
    <t>NTSSA000165</t>
  </si>
  <si>
    <t>NTSSA000170</t>
  </si>
  <si>
    <t>NTSSA000182</t>
  </si>
  <si>
    <t>NTSSA000194</t>
  </si>
  <si>
    <t>NTSSA000206</t>
  </si>
  <si>
    <t>NTSSA000211</t>
  </si>
  <si>
    <t>NTSSA000223</t>
  </si>
  <si>
    <t>NTSSA000235</t>
  </si>
  <si>
    <t>NTSSA000240</t>
  </si>
  <si>
    <t>NTSSA000252</t>
  </si>
  <si>
    <t>NTSSA015134</t>
  </si>
  <si>
    <t>NTSSA000276</t>
  </si>
  <si>
    <t>NTSSA000281</t>
  </si>
  <si>
    <t>NTSSA015582</t>
  </si>
  <si>
    <t>NTSSA000293</t>
  </si>
  <si>
    <t>NTSSA015244</t>
  </si>
  <si>
    <t>NTSSA000305</t>
  </si>
  <si>
    <t>NTSSA000310</t>
  </si>
  <si>
    <t>NTSSA000322</t>
  </si>
  <si>
    <t>NTSSA000334</t>
  </si>
  <si>
    <t>NTSSA000351</t>
  </si>
  <si>
    <t>NTSSA000363</t>
  </si>
  <si>
    <t>NTSSA016084</t>
  </si>
  <si>
    <t>NTSSA000264</t>
  </si>
  <si>
    <t>NTSSA015430</t>
  </si>
  <si>
    <t>NTSSA016060</t>
  </si>
  <si>
    <t>NTSSA000474</t>
  </si>
  <si>
    <t>NTSSA002323</t>
  </si>
  <si>
    <t>NTSSA015594</t>
  </si>
  <si>
    <t>NTSSA000486</t>
  </si>
  <si>
    <t>NTSSA000491</t>
  </si>
  <si>
    <t>NTSSA015442</t>
  </si>
  <si>
    <t>NTSSA000503</t>
  </si>
  <si>
    <t>NTSSA000515</t>
  </si>
  <si>
    <t>NTSSA000520</t>
  </si>
  <si>
    <t>NTSSA000532</t>
  </si>
  <si>
    <t>NTSSA000544</t>
  </si>
  <si>
    <t>NTSSA000556</t>
  </si>
  <si>
    <t>NTSSA015710</t>
  </si>
  <si>
    <t>NTSSA002142</t>
  </si>
  <si>
    <t>NTSSA002434</t>
  </si>
  <si>
    <t>NTSSA001174</t>
  </si>
  <si>
    <t>NTSSA001162</t>
  </si>
  <si>
    <t>NTSSA001150</t>
  </si>
  <si>
    <t>NTSSA001990</t>
  </si>
  <si>
    <t>NTSSA015920</t>
  </si>
  <si>
    <t>NTSSA002002</t>
  </si>
  <si>
    <t>NTSSA002014</t>
  </si>
  <si>
    <t>NTSSA002026</t>
  </si>
  <si>
    <t>NTSSA002031</t>
  </si>
  <si>
    <t>NTSSA002043</t>
  </si>
  <si>
    <t>NTSSA002055</t>
  </si>
  <si>
    <t>NTSSA002060</t>
  </si>
  <si>
    <t>NTSSA002072</t>
  </si>
  <si>
    <t>NTSSA015471</t>
  </si>
  <si>
    <t>NTSSA002084</t>
  </si>
  <si>
    <t>NTSSA002101</t>
  </si>
  <si>
    <t>NTSSA002113</t>
  </si>
  <si>
    <t>NTSSA002096</t>
  </si>
  <si>
    <t>NTSSA002125</t>
  </si>
  <si>
    <t>NTSSA015874</t>
  </si>
  <si>
    <t>NTSSA015175</t>
  </si>
  <si>
    <t>NTSSA016031</t>
  </si>
  <si>
    <t> CESSA AMATLÁN DE CAÑAS</t>
  </si>
  <si>
    <t>CARAVANA COFRADIA D E BUENOS AIRES</t>
  </si>
  <si>
    <t>NTSSA003445</t>
  </si>
  <si>
    <t>SERVICIOS DE SALUD DE NAYARIT</t>
  </si>
  <si>
    <t>DIRECCION DE ATENCION MEDICA</t>
  </si>
  <si>
    <t>HOSPITAL BASICO COMUNITARIO COMPOSTELA</t>
  </si>
  <si>
    <t>SE REPORTA EL MES DE MARZO</t>
  </si>
  <si>
    <t>JURISDICCION SANITARIA No. DOS COMPOSTELA NAYARIT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</si>
</sst>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8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6"/>
      <name val="Arial"/>
      <family val="2"/>
    </font>
    <font>
      <b/>
      <i/>
      <sz val="6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</cellStyleXfs>
  <cellXfs count="147">
    <xf numFmtId="0" fontId="0" fillId="0" borderId="0" xfId="0"/>
    <xf numFmtId="0" fontId="7" fillId="0" borderId="0" xfId="0" applyFont="1" applyFill="1"/>
    <xf numFmtId="0" fontId="11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/>
    </xf>
    <xf numFmtId="3" fontId="4" fillId="0" borderId="1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textRotation="90" wrapText="1"/>
    </xf>
    <xf numFmtId="0" fontId="11" fillId="0" borderId="22" xfId="0" applyFont="1" applyFill="1" applyBorder="1" applyAlignment="1">
      <alignment horizontal="center" vertical="center" textRotation="90" wrapText="1"/>
    </xf>
    <xf numFmtId="0" fontId="12" fillId="0" borderId="25" xfId="0" applyFont="1" applyFill="1" applyBorder="1" applyAlignment="1">
      <alignment horizontal="center" vertical="center" textRotation="90" wrapText="1"/>
    </xf>
    <xf numFmtId="0" fontId="12" fillId="0" borderId="26" xfId="0" applyFont="1" applyFill="1" applyBorder="1" applyAlignment="1">
      <alignment horizontal="center" vertical="center" textRotation="90" wrapText="1"/>
    </xf>
    <xf numFmtId="0" fontId="13" fillId="0" borderId="29" xfId="0" applyFont="1" applyFill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29" xfId="0" applyFont="1" applyFill="1" applyBorder="1" applyAlignment="1">
      <alignment horizontal="center" vertical="center" textRotation="90" wrapText="1"/>
    </xf>
    <xf numFmtId="0" fontId="12" fillId="0" borderId="27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3" fontId="9" fillId="0" borderId="8" xfId="0" applyNumberFormat="1" applyFont="1" applyFill="1" applyBorder="1" applyAlignment="1">
      <alignment horizontal="center"/>
    </xf>
    <xf numFmtId="3" fontId="9" fillId="0" borderId="36" xfId="0" applyNumberFormat="1" applyFont="1" applyFill="1" applyBorder="1" applyAlignment="1">
      <alignment horizontal="center"/>
    </xf>
    <xf numFmtId="3" fontId="9" fillId="0" borderId="9" xfId="0" applyNumberFormat="1" applyFont="1" applyFill="1" applyBorder="1" applyAlignment="1">
      <alignment horizontal="center"/>
    </xf>
    <xf numFmtId="3" fontId="9" fillId="0" borderId="10" xfId="0" applyNumberFormat="1" applyFont="1" applyFill="1" applyBorder="1" applyAlignment="1">
      <alignment horizontal="center"/>
    </xf>
    <xf numFmtId="3" fontId="4" fillId="0" borderId="9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 applyProtection="1">
      <alignment horizontal="center"/>
      <protection locked="0"/>
    </xf>
    <xf numFmtId="3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3" fontId="9" fillId="0" borderId="11" xfId="0" applyNumberFormat="1" applyFont="1" applyFill="1" applyBorder="1" applyAlignment="1" applyProtection="1">
      <alignment horizontal="center"/>
      <protection locked="0"/>
    </xf>
    <xf numFmtId="3" fontId="9" fillId="0" borderId="30" xfId="0" applyNumberFormat="1" applyFont="1" applyFill="1" applyBorder="1" applyAlignment="1" applyProtection="1">
      <alignment horizontal="center"/>
      <protection locked="0"/>
    </xf>
    <xf numFmtId="0" fontId="10" fillId="0" borderId="30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3" fontId="9" fillId="0" borderId="11" xfId="0" applyNumberFormat="1" applyFont="1" applyFill="1" applyBorder="1" applyAlignment="1">
      <alignment horizontal="center"/>
    </xf>
    <xf numFmtId="3" fontId="9" fillId="0" borderId="12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1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2" fillId="0" borderId="54" xfId="0" applyFont="1" applyFill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2" fillId="0" borderId="16" xfId="0" applyFont="1" applyFill="1" applyBorder="1" applyAlignment="1">
      <alignment horizontal="center" vertical="center" textRotation="90" wrapText="1"/>
    </xf>
    <xf numFmtId="0" fontId="6" fillId="0" borderId="32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left" vertical="center" wrapText="1"/>
    </xf>
    <xf numFmtId="0" fontId="6" fillId="0" borderId="48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 applyProtection="1">
      <alignment horizontal="center" vertical="center"/>
      <protection locked="0"/>
    </xf>
    <xf numFmtId="3" fontId="9" fillId="0" borderId="9" xfId="0" applyNumberFormat="1" applyFont="1" applyFill="1" applyBorder="1" applyAlignment="1" applyProtection="1">
      <alignment horizontal="center" vertical="center"/>
      <protection locked="0"/>
    </xf>
    <xf numFmtId="3" fontId="9" fillId="0" borderId="10" xfId="0" applyNumberFormat="1" applyFont="1" applyFill="1" applyBorder="1" applyAlignment="1" applyProtection="1">
      <alignment horizontal="center" vertical="center"/>
      <protection locked="0"/>
    </xf>
    <xf numFmtId="3" fontId="9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 applyProtection="1">
      <alignment horizontal="center" vertical="center"/>
      <protection locked="0"/>
    </xf>
    <xf numFmtId="3" fontId="9" fillId="0" borderId="16" xfId="0" applyNumberFormat="1" applyFont="1" applyFill="1" applyBorder="1" applyAlignment="1" applyProtection="1">
      <alignment horizontal="center" vertical="center"/>
      <protection locked="0"/>
    </xf>
    <xf numFmtId="0" fontId="6" fillId="0" borderId="23" xfId="0" applyFont="1" applyFill="1" applyBorder="1" applyAlignment="1">
      <alignment horizontal="center" vertical="center"/>
    </xf>
    <xf numFmtId="3" fontId="9" fillId="0" borderId="49" xfId="0" applyNumberFormat="1" applyFont="1" applyFill="1" applyBorder="1" applyAlignment="1" applyProtection="1">
      <alignment horizontal="center" vertical="center"/>
      <protection locked="0"/>
    </xf>
    <xf numFmtId="3" fontId="9" fillId="0" borderId="13" xfId="0" applyNumberFormat="1" applyFont="1" applyFill="1" applyBorder="1" applyAlignment="1" applyProtection="1">
      <alignment horizontal="center" vertical="center"/>
      <protection locked="0"/>
    </xf>
    <xf numFmtId="0" fontId="10" fillId="0" borderId="33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3" fontId="9" fillId="0" borderId="48" xfId="0" applyNumberFormat="1" applyFont="1" applyFill="1" applyBorder="1" applyAlignment="1" applyProtection="1">
      <alignment horizontal="center" vertical="center"/>
      <protection locked="0"/>
    </xf>
    <xf numFmtId="3" fontId="9" fillId="0" borderId="17" xfId="0" applyNumberFormat="1" applyFont="1" applyFill="1" applyBorder="1" applyAlignment="1" applyProtection="1">
      <alignment horizontal="center" vertical="center"/>
      <protection locked="0"/>
    </xf>
    <xf numFmtId="0" fontId="10" fillId="0" borderId="32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9" fillId="0" borderId="49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10" fillId="0" borderId="35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0" fontId="6" fillId="0" borderId="50" xfId="0" applyFont="1" applyFill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 applyProtection="1">
      <alignment horizontal="center" vertical="center"/>
      <protection locked="0"/>
    </xf>
    <xf numFmtId="3" fontId="9" fillId="0" borderId="30" xfId="0" applyNumberFormat="1" applyFont="1" applyFill="1" applyBorder="1" applyAlignment="1" applyProtection="1">
      <alignment horizontal="center" vertical="center"/>
      <protection locked="0"/>
    </xf>
    <xf numFmtId="0" fontId="10" fillId="0" borderId="30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8" fillId="0" borderId="5" xfId="0" applyFont="1" applyFill="1" applyBorder="1" applyAlignment="1"/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4" fillId="0" borderId="22" xfId="0" applyFont="1" applyFill="1" applyBorder="1" applyAlignment="1">
      <alignment horizontal="center" vertical="center" textRotation="90" wrapText="1"/>
    </xf>
    <xf numFmtId="0" fontId="14" fillId="0" borderId="57" xfId="0" applyFont="1" applyFill="1" applyBorder="1" applyAlignment="1">
      <alignment horizontal="center" vertical="center" textRotation="90" wrapText="1"/>
    </xf>
    <xf numFmtId="0" fontId="14" fillId="0" borderId="58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1" xfId="0" applyFont="1" applyFill="1" applyBorder="1" applyAlignment="1">
      <alignment horizontal="center" vertical="center" textRotation="90" wrapText="1"/>
    </xf>
    <xf numFmtId="0" fontId="8" fillId="0" borderId="40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textRotation="89" wrapText="1"/>
    </xf>
    <xf numFmtId="0" fontId="7" fillId="0" borderId="31" xfId="0" applyFont="1" applyFill="1" applyBorder="1" applyAlignment="1">
      <alignment horizontal="center" vertical="center" textRotation="89" wrapText="1"/>
    </xf>
    <xf numFmtId="0" fontId="7" fillId="0" borderId="40" xfId="0" applyFont="1" applyFill="1" applyBorder="1" applyAlignment="1">
      <alignment horizontal="center" vertical="center" textRotation="89" wrapText="1"/>
    </xf>
    <xf numFmtId="0" fontId="8" fillId="0" borderId="22" xfId="0" applyFont="1" applyFill="1" applyBorder="1" applyAlignment="1">
      <alignment horizontal="center" vertical="center" textRotation="90" wrapText="1"/>
    </xf>
    <xf numFmtId="0" fontId="8" fillId="0" borderId="57" xfId="0" applyFont="1" applyFill="1" applyBorder="1" applyAlignment="1">
      <alignment horizontal="center" vertical="center" textRotation="90" wrapText="1"/>
    </xf>
    <xf numFmtId="0" fontId="8" fillId="0" borderId="58" xfId="0" applyFont="1" applyFill="1" applyBorder="1" applyAlignment="1">
      <alignment horizontal="center" vertical="center" textRotation="90" wrapText="1"/>
    </xf>
    <xf numFmtId="0" fontId="14" fillId="0" borderId="31" xfId="0" applyFont="1" applyFill="1" applyBorder="1" applyAlignment="1">
      <alignment horizontal="center" vertical="center" textRotation="90" wrapText="1"/>
    </xf>
    <xf numFmtId="0" fontId="14" fillId="0" borderId="40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</cellXfs>
  <cellStyles count="7">
    <cellStyle name="Neutral 2" xfId="1"/>
    <cellStyle name="Normal" xfId="0" builtinId="0"/>
    <cellStyle name="Normal 2" xfId="2"/>
    <cellStyle name="Normal 3" xfId="3"/>
    <cellStyle name="Normal 3 2" xfId="5"/>
    <cellStyle name="Normal 4" xfId="4"/>
    <cellStyle name="Normal 4 2" xfId="6"/>
  </cellStyles>
  <dxfs count="0"/>
  <tableStyles count="0" defaultTableStyle="TableStyleMedium9" defaultPivotStyle="PivotStyleLight16"/>
  <colors>
    <mruColors>
      <color rgb="FF660033"/>
      <color rgb="FF860043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9525</xdr:rowOff>
    </xdr:from>
    <xdr:to>
      <xdr:col>3</xdr:col>
      <xdr:colOff>466725</xdr:colOff>
      <xdr:row>2</xdr:row>
      <xdr:rowOff>171450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9525"/>
          <a:ext cx="1095375" cy="542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361950</xdr:colOff>
      <xdr:row>0</xdr:row>
      <xdr:rowOff>57150</xdr:rowOff>
    </xdr:from>
    <xdr:to>
      <xdr:col>17</xdr:col>
      <xdr:colOff>371475</xdr:colOff>
      <xdr:row>2</xdr:row>
      <xdr:rowOff>114300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57150"/>
          <a:ext cx="981075" cy="438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91"/>
  <sheetViews>
    <sheetView tabSelected="1" topLeftCell="A58" zoomScaleNormal="100" workbookViewId="0">
      <selection activeCell="AN21" sqref="AN21"/>
    </sheetView>
  </sheetViews>
  <sheetFormatPr baseColWidth="10" defaultRowHeight="15" x14ac:dyDescent="0.25"/>
  <cols>
    <col min="1" max="1" width="3.140625" style="1" customWidth="1"/>
    <col min="2" max="2" width="4.28515625" style="1" customWidth="1"/>
    <col min="3" max="3" width="6.42578125" style="1" customWidth="1"/>
    <col min="4" max="4" width="11.42578125" style="1"/>
    <col min="5" max="5" width="33.28515625" style="1" customWidth="1"/>
    <col min="6" max="14" width="7.28515625" style="1" hidden="1" customWidth="1"/>
    <col min="15" max="18" width="7.28515625" style="1" customWidth="1"/>
    <col min="19" max="19" width="7.5703125" style="1" hidden="1" customWidth="1"/>
    <col min="20" max="32" width="7.28515625" style="1" hidden="1" customWidth="1"/>
    <col min="33" max="16384" width="11.42578125" style="1"/>
  </cols>
  <sheetData>
    <row r="1" spans="2:32" x14ac:dyDescent="0.25">
      <c r="B1" s="146" t="s">
        <v>157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</row>
    <row r="2" spans="2:32" x14ac:dyDescent="0.25">
      <c r="B2" s="146" t="s">
        <v>158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2:32" ht="15.75" thickBot="1" x14ac:dyDescent="0.3">
      <c r="B3" s="146" t="s">
        <v>161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</row>
    <row r="4" spans="2:32" ht="15.75" thickBot="1" x14ac:dyDescent="0.3">
      <c r="B4" s="126" t="s">
        <v>160</v>
      </c>
      <c r="C4" s="127"/>
      <c r="D4" s="127"/>
      <c r="E4" s="128"/>
      <c r="F4" s="119"/>
      <c r="G4" s="119"/>
      <c r="H4" s="119"/>
      <c r="I4" s="119"/>
      <c r="J4" s="119"/>
      <c r="K4" s="119"/>
      <c r="L4" s="119"/>
      <c r="M4" s="119"/>
      <c r="N4" s="119"/>
      <c r="O4" s="121">
        <v>2023</v>
      </c>
      <c r="P4" s="121"/>
      <c r="Q4" s="121"/>
      <c r="R4" s="122"/>
      <c r="S4" s="120" t="s">
        <v>69</v>
      </c>
      <c r="T4" s="121"/>
      <c r="U4" s="121"/>
      <c r="V4" s="122"/>
      <c r="W4" s="120" t="s">
        <v>70</v>
      </c>
      <c r="X4" s="121"/>
      <c r="Y4" s="121"/>
      <c r="Z4" s="122"/>
      <c r="AA4" s="120" t="s">
        <v>71</v>
      </c>
      <c r="AB4" s="121"/>
      <c r="AC4" s="121"/>
      <c r="AD4" s="122"/>
      <c r="AE4" s="5"/>
      <c r="AF4" s="5"/>
    </row>
    <row r="5" spans="2:32" ht="57.75" customHeight="1" thickBot="1" x14ac:dyDescent="0.3">
      <c r="B5" s="6" t="s">
        <v>84</v>
      </c>
      <c r="C5" s="7" t="s">
        <v>1</v>
      </c>
      <c r="D5" s="8" t="s">
        <v>88</v>
      </c>
      <c r="E5" s="2" t="s">
        <v>0</v>
      </c>
      <c r="F5" s="9" t="s">
        <v>72</v>
      </c>
      <c r="G5" s="10" t="s">
        <v>73</v>
      </c>
      <c r="H5" s="10" t="s">
        <v>74</v>
      </c>
      <c r="I5" s="11" t="s">
        <v>75</v>
      </c>
      <c r="J5" s="10" t="s">
        <v>76</v>
      </c>
      <c r="K5" s="12" t="s">
        <v>73</v>
      </c>
      <c r="L5" s="10" t="s">
        <v>74</v>
      </c>
      <c r="M5" s="13" t="s">
        <v>75</v>
      </c>
      <c r="N5" s="14" t="s">
        <v>77</v>
      </c>
      <c r="O5" s="46" t="s">
        <v>73</v>
      </c>
      <c r="P5" s="47" t="s">
        <v>74</v>
      </c>
      <c r="Q5" s="48" t="s">
        <v>75</v>
      </c>
      <c r="R5" s="49" t="s">
        <v>77</v>
      </c>
      <c r="S5" s="12" t="s">
        <v>73</v>
      </c>
      <c r="T5" s="10" t="s">
        <v>74</v>
      </c>
      <c r="U5" s="13" t="s">
        <v>75</v>
      </c>
      <c r="V5" s="14" t="s">
        <v>77</v>
      </c>
      <c r="W5" s="15" t="s">
        <v>73</v>
      </c>
      <c r="X5" s="10" t="s">
        <v>74</v>
      </c>
      <c r="Y5" s="13" t="s">
        <v>75</v>
      </c>
      <c r="Z5" s="14" t="s">
        <v>77</v>
      </c>
      <c r="AA5" s="12" t="s">
        <v>73</v>
      </c>
      <c r="AB5" s="10" t="s">
        <v>74</v>
      </c>
      <c r="AC5" s="13" t="s">
        <v>75</v>
      </c>
      <c r="AD5" s="14" t="s">
        <v>77</v>
      </c>
      <c r="AE5" s="16" t="s">
        <v>78</v>
      </c>
      <c r="AF5" s="17" t="s">
        <v>66</v>
      </c>
    </row>
    <row r="6" spans="2:32" ht="15" customHeight="1" x14ac:dyDescent="0.25">
      <c r="B6" s="50">
        <v>1</v>
      </c>
      <c r="C6" s="123" t="s">
        <v>60</v>
      </c>
      <c r="D6" s="51" t="s">
        <v>89</v>
      </c>
      <c r="E6" s="52" t="s">
        <v>3</v>
      </c>
      <c r="F6" s="53">
        <v>291</v>
      </c>
      <c r="G6" s="54">
        <v>750</v>
      </c>
      <c r="H6" s="54">
        <f>(F6+G6)</f>
        <v>1041</v>
      </c>
      <c r="I6" s="54">
        <v>750</v>
      </c>
      <c r="J6" s="55">
        <f>(H6-I6)</f>
        <v>291</v>
      </c>
      <c r="K6" s="56">
        <v>600</v>
      </c>
      <c r="L6" s="57">
        <f>(J6+K6)</f>
        <v>891</v>
      </c>
      <c r="M6" s="57">
        <v>600</v>
      </c>
      <c r="N6" s="58">
        <f>(L6-M6)</f>
        <v>291</v>
      </c>
      <c r="O6" s="59">
        <v>700</v>
      </c>
      <c r="P6" s="60">
        <f>(N6+O6)</f>
        <v>991</v>
      </c>
      <c r="Q6" s="60">
        <v>700</v>
      </c>
      <c r="R6" s="61">
        <f>(P6-Q6)</f>
        <v>291</v>
      </c>
      <c r="S6" s="20">
        <v>0</v>
      </c>
      <c r="T6" s="3">
        <f>(R6+S6)</f>
        <v>291</v>
      </c>
      <c r="U6" s="3">
        <v>0</v>
      </c>
      <c r="V6" s="21">
        <f>(T6-U6)</f>
        <v>291</v>
      </c>
      <c r="W6" s="18">
        <v>0</v>
      </c>
      <c r="X6" s="19">
        <f>(V6+W6)</f>
        <v>291</v>
      </c>
      <c r="Y6" s="19">
        <v>0</v>
      </c>
      <c r="Z6" s="22">
        <f>(X6-Y6)</f>
        <v>291</v>
      </c>
      <c r="AA6" s="18">
        <v>0</v>
      </c>
      <c r="AB6" s="19">
        <f>(Z6+AA6)</f>
        <v>291</v>
      </c>
      <c r="AC6" s="19">
        <v>0</v>
      </c>
      <c r="AD6" s="22">
        <f>(AB6-AC6)</f>
        <v>291</v>
      </c>
      <c r="AE6" s="23">
        <f>(I6+M6+Q6+U6+Y6+AC6)</f>
        <v>2050</v>
      </c>
      <c r="AF6" s="24">
        <f>(AE6/50)</f>
        <v>41</v>
      </c>
    </row>
    <row r="7" spans="2:32" ht="15" customHeight="1" x14ac:dyDescent="0.25">
      <c r="B7" s="62">
        <v>2</v>
      </c>
      <c r="C7" s="124"/>
      <c r="D7" s="51" t="s">
        <v>90</v>
      </c>
      <c r="E7" s="63" t="s">
        <v>4</v>
      </c>
      <c r="F7" s="56">
        <v>0</v>
      </c>
      <c r="G7" s="57">
        <v>50</v>
      </c>
      <c r="H7" s="57">
        <f t="shared" ref="H7:H71" si="0">(F7+G7)</f>
        <v>50</v>
      </c>
      <c r="I7" s="57">
        <v>50</v>
      </c>
      <c r="J7" s="64">
        <f t="shared" ref="J7:J71" si="1">(H7-I7)</f>
        <v>0</v>
      </c>
      <c r="K7" s="56">
        <v>100</v>
      </c>
      <c r="L7" s="57">
        <f t="shared" ref="L7:L71" si="2">(J7+K7)</f>
        <v>100</v>
      </c>
      <c r="M7" s="57">
        <v>100</v>
      </c>
      <c r="N7" s="58">
        <f t="shared" ref="N7:N71" si="3">(L7-M7)</f>
        <v>0</v>
      </c>
      <c r="O7" s="56">
        <v>50</v>
      </c>
      <c r="P7" s="57">
        <f t="shared" ref="P7:P71" si="4">(N7+O7)</f>
        <v>50</v>
      </c>
      <c r="Q7" s="57">
        <v>50</v>
      </c>
      <c r="R7" s="58">
        <f t="shared" ref="R7:R11" si="5">(P7-Q7)</f>
        <v>0</v>
      </c>
      <c r="S7" s="20">
        <v>0</v>
      </c>
      <c r="T7" s="3">
        <f t="shared" ref="T7:T71" si="6">(R7+S7)</f>
        <v>0</v>
      </c>
      <c r="U7" s="3">
        <v>0</v>
      </c>
      <c r="V7" s="21">
        <f t="shared" ref="V7:V71" si="7">(T7-U7)</f>
        <v>0</v>
      </c>
      <c r="W7" s="20">
        <v>0</v>
      </c>
      <c r="X7" s="3">
        <f t="shared" ref="X7:X71" si="8">(V7+W7)</f>
        <v>0</v>
      </c>
      <c r="Y7" s="3">
        <v>0</v>
      </c>
      <c r="Z7" s="21">
        <f t="shared" ref="Z7:Z71" si="9">(X7-Y7)</f>
        <v>0</v>
      </c>
      <c r="AA7" s="20">
        <v>0</v>
      </c>
      <c r="AB7" s="3">
        <f t="shared" ref="AB7:AB71" si="10">(Z7+AA7)</f>
        <v>0</v>
      </c>
      <c r="AC7" s="3">
        <v>0</v>
      </c>
      <c r="AD7" s="21">
        <f t="shared" ref="AD7:AD71" si="11">(AB7-AC7)</f>
        <v>0</v>
      </c>
      <c r="AE7" s="25">
        <f t="shared" ref="AE7:AE71" si="12">(I7+M7+Q7+U7+Y7+AC7)</f>
        <v>200</v>
      </c>
      <c r="AF7" s="26">
        <f t="shared" ref="AF7:AF71" si="13">(AE7/50)</f>
        <v>4</v>
      </c>
    </row>
    <row r="8" spans="2:32" ht="15" customHeight="1" x14ac:dyDescent="0.25">
      <c r="B8" s="62">
        <v>3</v>
      </c>
      <c r="C8" s="124"/>
      <c r="D8" s="51" t="s">
        <v>91</v>
      </c>
      <c r="E8" s="63" t="s">
        <v>5</v>
      </c>
      <c r="F8" s="56">
        <v>77</v>
      </c>
      <c r="G8" s="57">
        <v>100</v>
      </c>
      <c r="H8" s="57">
        <f t="shared" si="0"/>
        <v>177</v>
      </c>
      <c r="I8" s="57">
        <v>100</v>
      </c>
      <c r="J8" s="64">
        <f t="shared" si="1"/>
        <v>77</v>
      </c>
      <c r="K8" s="56">
        <v>50</v>
      </c>
      <c r="L8" s="57">
        <f t="shared" si="2"/>
        <v>127</v>
      </c>
      <c r="M8" s="57">
        <v>50</v>
      </c>
      <c r="N8" s="58">
        <f t="shared" si="3"/>
        <v>77</v>
      </c>
      <c r="O8" s="56">
        <v>200</v>
      </c>
      <c r="P8" s="57">
        <f t="shared" si="4"/>
        <v>277</v>
      </c>
      <c r="Q8" s="57">
        <v>200</v>
      </c>
      <c r="R8" s="58">
        <f t="shared" si="5"/>
        <v>77</v>
      </c>
      <c r="S8" s="20">
        <v>0</v>
      </c>
      <c r="T8" s="3">
        <f t="shared" si="6"/>
        <v>77</v>
      </c>
      <c r="U8" s="3">
        <v>0</v>
      </c>
      <c r="V8" s="21">
        <f t="shared" si="7"/>
        <v>77</v>
      </c>
      <c r="W8" s="20">
        <v>0</v>
      </c>
      <c r="X8" s="3">
        <f t="shared" si="8"/>
        <v>77</v>
      </c>
      <c r="Y8" s="3">
        <v>0</v>
      </c>
      <c r="Z8" s="21">
        <f t="shared" si="9"/>
        <v>77</v>
      </c>
      <c r="AA8" s="20">
        <v>0</v>
      </c>
      <c r="AB8" s="3">
        <f t="shared" si="10"/>
        <v>77</v>
      </c>
      <c r="AC8" s="3">
        <v>0</v>
      </c>
      <c r="AD8" s="21">
        <f t="shared" si="11"/>
        <v>77</v>
      </c>
      <c r="AE8" s="25">
        <f t="shared" si="12"/>
        <v>350</v>
      </c>
      <c r="AF8" s="26">
        <f t="shared" si="13"/>
        <v>7</v>
      </c>
    </row>
    <row r="9" spans="2:32" ht="15" customHeight="1" x14ac:dyDescent="0.25">
      <c r="B9" s="62">
        <v>4</v>
      </c>
      <c r="C9" s="124"/>
      <c r="D9" s="51" t="s">
        <v>92</v>
      </c>
      <c r="E9" s="63" t="s">
        <v>6</v>
      </c>
      <c r="F9" s="56">
        <v>10</v>
      </c>
      <c r="G9" s="57">
        <v>0</v>
      </c>
      <c r="H9" s="57">
        <f t="shared" si="0"/>
        <v>10</v>
      </c>
      <c r="I9" s="57">
        <v>0</v>
      </c>
      <c r="J9" s="64">
        <f t="shared" si="1"/>
        <v>10</v>
      </c>
      <c r="K9" s="56">
        <v>0</v>
      </c>
      <c r="L9" s="57">
        <f t="shared" si="2"/>
        <v>10</v>
      </c>
      <c r="M9" s="57">
        <v>0</v>
      </c>
      <c r="N9" s="58">
        <f t="shared" si="3"/>
        <v>10</v>
      </c>
      <c r="O9" s="56">
        <v>0</v>
      </c>
      <c r="P9" s="57">
        <f t="shared" si="4"/>
        <v>10</v>
      </c>
      <c r="Q9" s="57">
        <v>0</v>
      </c>
      <c r="R9" s="58">
        <f t="shared" si="5"/>
        <v>10</v>
      </c>
      <c r="S9" s="20">
        <v>0</v>
      </c>
      <c r="T9" s="3">
        <f t="shared" si="6"/>
        <v>10</v>
      </c>
      <c r="U9" s="3">
        <v>0</v>
      </c>
      <c r="V9" s="21">
        <f t="shared" si="7"/>
        <v>10</v>
      </c>
      <c r="W9" s="20">
        <v>0</v>
      </c>
      <c r="X9" s="3">
        <f t="shared" si="8"/>
        <v>10</v>
      </c>
      <c r="Y9" s="3">
        <v>0</v>
      </c>
      <c r="Z9" s="21">
        <f t="shared" si="9"/>
        <v>10</v>
      </c>
      <c r="AA9" s="20">
        <v>0</v>
      </c>
      <c r="AB9" s="3">
        <f t="shared" si="10"/>
        <v>10</v>
      </c>
      <c r="AC9" s="3">
        <v>0</v>
      </c>
      <c r="AD9" s="21">
        <f t="shared" si="11"/>
        <v>10</v>
      </c>
      <c r="AE9" s="25">
        <f t="shared" si="12"/>
        <v>0</v>
      </c>
      <c r="AF9" s="26">
        <f t="shared" si="13"/>
        <v>0</v>
      </c>
    </row>
    <row r="10" spans="2:32" ht="15" customHeight="1" x14ac:dyDescent="0.25">
      <c r="B10" s="62">
        <v>5</v>
      </c>
      <c r="C10" s="124"/>
      <c r="D10" s="51" t="s">
        <v>93</v>
      </c>
      <c r="E10" s="63" t="s">
        <v>7</v>
      </c>
      <c r="F10" s="56">
        <v>2</v>
      </c>
      <c r="G10" s="57">
        <v>150</v>
      </c>
      <c r="H10" s="57">
        <f t="shared" si="0"/>
        <v>152</v>
      </c>
      <c r="I10" s="57">
        <v>150</v>
      </c>
      <c r="J10" s="64">
        <f t="shared" si="1"/>
        <v>2</v>
      </c>
      <c r="K10" s="56">
        <v>0</v>
      </c>
      <c r="L10" s="57">
        <f t="shared" si="2"/>
        <v>2</v>
      </c>
      <c r="M10" s="57">
        <v>0</v>
      </c>
      <c r="N10" s="58">
        <f t="shared" si="3"/>
        <v>2</v>
      </c>
      <c r="O10" s="56">
        <v>150</v>
      </c>
      <c r="P10" s="57">
        <f t="shared" si="4"/>
        <v>152</v>
      </c>
      <c r="Q10" s="57">
        <v>150</v>
      </c>
      <c r="R10" s="58">
        <f t="shared" si="5"/>
        <v>2</v>
      </c>
      <c r="S10" s="20">
        <v>0</v>
      </c>
      <c r="T10" s="3">
        <f t="shared" si="6"/>
        <v>2</v>
      </c>
      <c r="U10" s="3">
        <v>0</v>
      </c>
      <c r="V10" s="21">
        <f t="shared" si="7"/>
        <v>2</v>
      </c>
      <c r="W10" s="20">
        <v>0</v>
      </c>
      <c r="X10" s="3">
        <f t="shared" si="8"/>
        <v>2</v>
      </c>
      <c r="Y10" s="3">
        <v>0</v>
      </c>
      <c r="Z10" s="21">
        <f t="shared" si="9"/>
        <v>2</v>
      </c>
      <c r="AA10" s="20">
        <v>0</v>
      </c>
      <c r="AB10" s="3">
        <f t="shared" si="10"/>
        <v>2</v>
      </c>
      <c r="AC10" s="3">
        <v>0</v>
      </c>
      <c r="AD10" s="21">
        <f t="shared" si="11"/>
        <v>2</v>
      </c>
      <c r="AE10" s="25">
        <f t="shared" si="12"/>
        <v>300</v>
      </c>
      <c r="AF10" s="26">
        <f t="shared" si="13"/>
        <v>6</v>
      </c>
    </row>
    <row r="11" spans="2:32" ht="15" customHeight="1" thickBot="1" x14ac:dyDescent="0.3">
      <c r="B11" s="65">
        <v>6</v>
      </c>
      <c r="C11" s="125"/>
      <c r="D11" s="66" t="s">
        <v>94</v>
      </c>
      <c r="E11" s="67" t="s">
        <v>8</v>
      </c>
      <c r="F11" s="56">
        <v>7</v>
      </c>
      <c r="G11" s="57">
        <v>50</v>
      </c>
      <c r="H11" s="57">
        <f t="shared" si="0"/>
        <v>57</v>
      </c>
      <c r="I11" s="57">
        <v>50</v>
      </c>
      <c r="J11" s="64">
        <f t="shared" si="1"/>
        <v>7</v>
      </c>
      <c r="K11" s="56">
        <v>0</v>
      </c>
      <c r="L11" s="57">
        <f t="shared" si="2"/>
        <v>7</v>
      </c>
      <c r="M11" s="57">
        <v>0</v>
      </c>
      <c r="N11" s="58">
        <f t="shared" si="3"/>
        <v>7</v>
      </c>
      <c r="O11" s="68">
        <v>50</v>
      </c>
      <c r="P11" s="69">
        <f t="shared" si="4"/>
        <v>57</v>
      </c>
      <c r="Q11" s="69">
        <v>50</v>
      </c>
      <c r="R11" s="70">
        <f t="shared" si="5"/>
        <v>7</v>
      </c>
      <c r="S11" s="20">
        <v>0</v>
      </c>
      <c r="T11" s="3">
        <f t="shared" si="6"/>
        <v>7</v>
      </c>
      <c r="U11" s="3">
        <v>0</v>
      </c>
      <c r="V11" s="21">
        <f t="shared" si="7"/>
        <v>7</v>
      </c>
      <c r="W11" s="20">
        <v>0</v>
      </c>
      <c r="X11" s="3">
        <f t="shared" si="8"/>
        <v>7</v>
      </c>
      <c r="Y11" s="3">
        <v>0</v>
      </c>
      <c r="Z11" s="21">
        <f t="shared" si="9"/>
        <v>7</v>
      </c>
      <c r="AA11" s="20">
        <v>0</v>
      </c>
      <c r="AB11" s="3">
        <f t="shared" si="10"/>
        <v>7</v>
      </c>
      <c r="AC11" s="3">
        <v>0</v>
      </c>
      <c r="AD11" s="21">
        <f t="shared" si="11"/>
        <v>7</v>
      </c>
      <c r="AE11" s="25">
        <f t="shared" si="12"/>
        <v>100</v>
      </c>
      <c r="AF11" s="26">
        <f t="shared" si="13"/>
        <v>2</v>
      </c>
    </row>
    <row r="12" spans="2:32" ht="15" customHeight="1" thickBot="1" x14ac:dyDescent="0.3">
      <c r="B12" s="143" t="s">
        <v>85</v>
      </c>
      <c r="C12" s="144"/>
      <c r="D12" s="144"/>
      <c r="E12" s="145"/>
      <c r="F12" s="27">
        <f>(F6+F7+F8+F9+F10+F11)</f>
        <v>387</v>
      </c>
      <c r="G12" s="71">
        <f t="shared" ref="G12:AC12" si="14">(G6+G7+G8+G9+G10+G11)</f>
        <v>1100</v>
      </c>
      <c r="H12" s="57">
        <f t="shared" si="0"/>
        <v>1487</v>
      </c>
      <c r="I12" s="71">
        <f t="shared" si="14"/>
        <v>1100</v>
      </c>
      <c r="J12" s="64">
        <f t="shared" si="1"/>
        <v>387</v>
      </c>
      <c r="K12" s="72">
        <v>0</v>
      </c>
      <c r="L12" s="57">
        <f t="shared" si="2"/>
        <v>387</v>
      </c>
      <c r="M12" s="71">
        <f t="shared" si="14"/>
        <v>750</v>
      </c>
      <c r="N12" s="73">
        <f t="shared" si="14"/>
        <v>387</v>
      </c>
      <c r="O12" s="74">
        <f t="shared" si="14"/>
        <v>1150</v>
      </c>
      <c r="P12" s="75">
        <f t="shared" si="4"/>
        <v>1537</v>
      </c>
      <c r="Q12" s="76">
        <f>(Q6+Q7+Q8+Q9+Q10+Q11)</f>
        <v>1150</v>
      </c>
      <c r="R12" s="77">
        <f t="shared" si="14"/>
        <v>387</v>
      </c>
      <c r="S12" s="29">
        <f t="shared" si="14"/>
        <v>0</v>
      </c>
      <c r="T12" s="3">
        <f t="shared" si="6"/>
        <v>387</v>
      </c>
      <c r="U12" s="28">
        <f t="shared" si="14"/>
        <v>0</v>
      </c>
      <c r="V12" s="21">
        <f t="shared" si="7"/>
        <v>387</v>
      </c>
      <c r="W12" s="29">
        <f t="shared" si="14"/>
        <v>0</v>
      </c>
      <c r="X12" s="3">
        <f t="shared" si="8"/>
        <v>387</v>
      </c>
      <c r="Y12" s="28">
        <f t="shared" si="14"/>
        <v>0</v>
      </c>
      <c r="Z12" s="21">
        <f t="shared" si="9"/>
        <v>387</v>
      </c>
      <c r="AA12" s="29">
        <f t="shared" si="14"/>
        <v>0</v>
      </c>
      <c r="AB12" s="3">
        <f t="shared" si="10"/>
        <v>387</v>
      </c>
      <c r="AC12" s="28">
        <f t="shared" si="14"/>
        <v>0</v>
      </c>
      <c r="AD12" s="21">
        <f t="shared" si="11"/>
        <v>387</v>
      </c>
      <c r="AE12" s="25">
        <f t="shared" si="12"/>
        <v>3000</v>
      </c>
      <c r="AF12" s="26">
        <f t="shared" si="13"/>
        <v>60</v>
      </c>
    </row>
    <row r="13" spans="2:32" ht="15" customHeight="1" x14ac:dyDescent="0.25">
      <c r="B13" s="43">
        <v>1</v>
      </c>
      <c r="C13" s="141" t="s">
        <v>61</v>
      </c>
      <c r="D13" s="78" t="s">
        <v>153</v>
      </c>
      <c r="E13" s="52" t="s">
        <v>154</v>
      </c>
      <c r="F13" s="72">
        <v>0</v>
      </c>
      <c r="G13" s="71">
        <v>748</v>
      </c>
      <c r="H13" s="57">
        <f t="shared" si="0"/>
        <v>748</v>
      </c>
      <c r="I13" s="71">
        <v>748</v>
      </c>
      <c r="J13" s="64">
        <f t="shared" si="1"/>
        <v>0</v>
      </c>
      <c r="K13" s="72">
        <v>0</v>
      </c>
      <c r="L13" s="57">
        <f t="shared" si="2"/>
        <v>0</v>
      </c>
      <c r="M13" s="71">
        <v>0</v>
      </c>
      <c r="N13" s="58">
        <f t="shared" si="3"/>
        <v>0</v>
      </c>
      <c r="O13" s="79">
        <v>0</v>
      </c>
      <c r="P13" s="60">
        <f t="shared" si="4"/>
        <v>0</v>
      </c>
      <c r="Q13" s="80">
        <v>0</v>
      </c>
      <c r="R13" s="61">
        <f t="shared" ref="R13:R19" si="15">(P13-Q13)</f>
        <v>0</v>
      </c>
      <c r="S13" s="29">
        <v>0</v>
      </c>
      <c r="T13" s="3">
        <f t="shared" si="6"/>
        <v>0</v>
      </c>
      <c r="U13" s="28">
        <v>0</v>
      </c>
      <c r="V13" s="21">
        <f t="shared" si="7"/>
        <v>0</v>
      </c>
      <c r="W13" s="29">
        <v>0</v>
      </c>
      <c r="X13" s="3">
        <f t="shared" si="8"/>
        <v>0</v>
      </c>
      <c r="Y13" s="28">
        <v>0</v>
      </c>
      <c r="Z13" s="21">
        <f t="shared" si="9"/>
        <v>0</v>
      </c>
      <c r="AA13" s="29">
        <v>0</v>
      </c>
      <c r="AB13" s="3">
        <f t="shared" si="10"/>
        <v>0</v>
      </c>
      <c r="AC13" s="28">
        <v>0</v>
      </c>
      <c r="AD13" s="21">
        <f t="shared" si="11"/>
        <v>0</v>
      </c>
      <c r="AE13" s="25">
        <f t="shared" si="12"/>
        <v>748</v>
      </c>
      <c r="AF13" s="26">
        <f t="shared" si="13"/>
        <v>14.96</v>
      </c>
    </row>
    <row r="14" spans="2:32" ht="15" customHeight="1" x14ac:dyDescent="0.25">
      <c r="B14" s="81">
        <v>2</v>
      </c>
      <c r="C14" s="141"/>
      <c r="D14" s="82" t="s">
        <v>95</v>
      </c>
      <c r="E14" s="63" t="s">
        <v>56</v>
      </c>
      <c r="F14" s="72">
        <v>0</v>
      </c>
      <c r="G14" s="71">
        <v>0</v>
      </c>
      <c r="H14" s="57">
        <f t="shared" si="0"/>
        <v>0</v>
      </c>
      <c r="I14" s="71">
        <v>0</v>
      </c>
      <c r="J14" s="64">
        <f t="shared" si="1"/>
        <v>0</v>
      </c>
      <c r="K14" s="72">
        <v>0</v>
      </c>
      <c r="L14" s="57">
        <f t="shared" si="2"/>
        <v>0</v>
      </c>
      <c r="M14" s="71">
        <v>0</v>
      </c>
      <c r="N14" s="58">
        <f t="shared" si="3"/>
        <v>0</v>
      </c>
      <c r="O14" s="72">
        <v>0</v>
      </c>
      <c r="P14" s="57">
        <f t="shared" si="4"/>
        <v>0</v>
      </c>
      <c r="Q14" s="71">
        <v>0</v>
      </c>
      <c r="R14" s="58">
        <f t="shared" si="15"/>
        <v>0</v>
      </c>
      <c r="S14" s="29">
        <v>0</v>
      </c>
      <c r="T14" s="3">
        <f t="shared" si="6"/>
        <v>0</v>
      </c>
      <c r="U14" s="28">
        <v>0</v>
      </c>
      <c r="V14" s="21">
        <f t="shared" si="7"/>
        <v>0</v>
      </c>
      <c r="W14" s="29">
        <v>0</v>
      </c>
      <c r="X14" s="3">
        <f t="shared" si="8"/>
        <v>0</v>
      </c>
      <c r="Y14" s="28">
        <v>0</v>
      </c>
      <c r="Z14" s="21">
        <f t="shared" si="9"/>
        <v>0</v>
      </c>
      <c r="AA14" s="29">
        <v>0</v>
      </c>
      <c r="AB14" s="3">
        <f t="shared" si="10"/>
        <v>0</v>
      </c>
      <c r="AC14" s="28">
        <v>0</v>
      </c>
      <c r="AD14" s="21">
        <f t="shared" si="11"/>
        <v>0</v>
      </c>
      <c r="AE14" s="25">
        <f t="shared" si="12"/>
        <v>0</v>
      </c>
      <c r="AF14" s="26">
        <f t="shared" si="13"/>
        <v>0</v>
      </c>
    </row>
    <row r="15" spans="2:32" ht="15" customHeight="1" x14ac:dyDescent="0.25">
      <c r="B15" s="81">
        <v>3</v>
      </c>
      <c r="C15" s="141"/>
      <c r="D15" s="82" t="s">
        <v>96</v>
      </c>
      <c r="E15" s="63" t="s">
        <v>9</v>
      </c>
      <c r="F15" s="72">
        <v>0</v>
      </c>
      <c r="G15" s="71">
        <v>0</v>
      </c>
      <c r="H15" s="57">
        <f t="shared" si="0"/>
        <v>0</v>
      </c>
      <c r="I15" s="71">
        <v>0</v>
      </c>
      <c r="J15" s="64">
        <f t="shared" si="1"/>
        <v>0</v>
      </c>
      <c r="K15" s="72">
        <v>0</v>
      </c>
      <c r="L15" s="57">
        <f t="shared" si="2"/>
        <v>0</v>
      </c>
      <c r="M15" s="71">
        <v>0</v>
      </c>
      <c r="N15" s="58">
        <f t="shared" si="3"/>
        <v>0</v>
      </c>
      <c r="O15" s="72">
        <v>0</v>
      </c>
      <c r="P15" s="57">
        <f t="shared" si="4"/>
        <v>0</v>
      </c>
      <c r="Q15" s="71">
        <v>0</v>
      </c>
      <c r="R15" s="58">
        <f t="shared" si="15"/>
        <v>0</v>
      </c>
      <c r="S15" s="29">
        <v>0</v>
      </c>
      <c r="T15" s="3">
        <f t="shared" si="6"/>
        <v>0</v>
      </c>
      <c r="U15" s="28">
        <v>0</v>
      </c>
      <c r="V15" s="21">
        <f t="shared" si="7"/>
        <v>0</v>
      </c>
      <c r="W15" s="29">
        <v>0</v>
      </c>
      <c r="X15" s="3">
        <f t="shared" si="8"/>
        <v>0</v>
      </c>
      <c r="Y15" s="28">
        <v>0</v>
      </c>
      <c r="Z15" s="21">
        <f t="shared" si="9"/>
        <v>0</v>
      </c>
      <c r="AA15" s="29">
        <v>0</v>
      </c>
      <c r="AB15" s="3">
        <f t="shared" si="10"/>
        <v>0</v>
      </c>
      <c r="AC15" s="28">
        <v>0</v>
      </c>
      <c r="AD15" s="21">
        <f t="shared" si="11"/>
        <v>0</v>
      </c>
      <c r="AE15" s="25">
        <f t="shared" si="12"/>
        <v>0</v>
      </c>
      <c r="AF15" s="26">
        <f t="shared" si="13"/>
        <v>0</v>
      </c>
    </row>
    <row r="16" spans="2:32" ht="15" customHeight="1" x14ac:dyDescent="0.25">
      <c r="B16" s="81">
        <v>4</v>
      </c>
      <c r="C16" s="141"/>
      <c r="D16" s="82" t="s">
        <v>97</v>
      </c>
      <c r="E16" s="63" t="s">
        <v>10</v>
      </c>
      <c r="F16" s="72">
        <v>0</v>
      </c>
      <c r="G16" s="71">
        <v>0</v>
      </c>
      <c r="H16" s="57">
        <f t="shared" si="0"/>
        <v>0</v>
      </c>
      <c r="I16" s="71">
        <v>0</v>
      </c>
      <c r="J16" s="64">
        <f t="shared" si="1"/>
        <v>0</v>
      </c>
      <c r="K16" s="72">
        <v>50</v>
      </c>
      <c r="L16" s="57">
        <f t="shared" si="2"/>
        <v>50</v>
      </c>
      <c r="M16" s="71">
        <v>50</v>
      </c>
      <c r="N16" s="58">
        <f t="shared" si="3"/>
        <v>0</v>
      </c>
      <c r="O16" s="72">
        <v>0</v>
      </c>
      <c r="P16" s="57">
        <f t="shared" si="4"/>
        <v>0</v>
      </c>
      <c r="Q16" s="71">
        <v>0</v>
      </c>
      <c r="R16" s="58">
        <f t="shared" si="15"/>
        <v>0</v>
      </c>
      <c r="S16" s="29">
        <v>0</v>
      </c>
      <c r="T16" s="3">
        <f t="shared" si="6"/>
        <v>0</v>
      </c>
      <c r="U16" s="28">
        <v>0</v>
      </c>
      <c r="V16" s="21">
        <f t="shared" si="7"/>
        <v>0</v>
      </c>
      <c r="W16" s="29">
        <v>0</v>
      </c>
      <c r="X16" s="3">
        <f t="shared" si="8"/>
        <v>0</v>
      </c>
      <c r="Y16" s="28">
        <v>0</v>
      </c>
      <c r="Z16" s="21">
        <f t="shared" si="9"/>
        <v>0</v>
      </c>
      <c r="AA16" s="29">
        <v>0</v>
      </c>
      <c r="AB16" s="3">
        <f t="shared" si="10"/>
        <v>0</v>
      </c>
      <c r="AC16" s="28">
        <v>0</v>
      </c>
      <c r="AD16" s="21">
        <f t="shared" si="11"/>
        <v>0</v>
      </c>
      <c r="AE16" s="25">
        <f t="shared" si="12"/>
        <v>50</v>
      </c>
      <c r="AF16" s="26">
        <f t="shared" si="13"/>
        <v>1</v>
      </c>
    </row>
    <row r="17" spans="2:32" ht="15" customHeight="1" x14ac:dyDescent="0.25">
      <c r="B17" s="81">
        <v>5</v>
      </c>
      <c r="C17" s="141"/>
      <c r="D17" s="82" t="s">
        <v>98</v>
      </c>
      <c r="E17" s="63" t="s">
        <v>11</v>
      </c>
      <c r="F17" s="72">
        <v>0</v>
      </c>
      <c r="G17" s="71">
        <v>50</v>
      </c>
      <c r="H17" s="57">
        <f t="shared" si="0"/>
        <v>50</v>
      </c>
      <c r="I17" s="71">
        <v>50</v>
      </c>
      <c r="J17" s="64">
        <f t="shared" si="1"/>
        <v>0</v>
      </c>
      <c r="K17" s="72">
        <v>0</v>
      </c>
      <c r="L17" s="57">
        <f t="shared" si="2"/>
        <v>0</v>
      </c>
      <c r="M17" s="71">
        <v>0</v>
      </c>
      <c r="N17" s="58">
        <f t="shared" si="3"/>
        <v>0</v>
      </c>
      <c r="O17" s="72">
        <v>50</v>
      </c>
      <c r="P17" s="57">
        <f t="shared" si="4"/>
        <v>50</v>
      </c>
      <c r="Q17" s="71">
        <v>50</v>
      </c>
      <c r="R17" s="58">
        <f t="shared" si="15"/>
        <v>0</v>
      </c>
      <c r="S17" s="29">
        <v>0</v>
      </c>
      <c r="T17" s="3">
        <f t="shared" si="6"/>
        <v>0</v>
      </c>
      <c r="U17" s="28">
        <v>0</v>
      </c>
      <c r="V17" s="21">
        <f t="shared" si="7"/>
        <v>0</v>
      </c>
      <c r="W17" s="29">
        <v>0</v>
      </c>
      <c r="X17" s="3">
        <f t="shared" si="8"/>
        <v>0</v>
      </c>
      <c r="Y17" s="28">
        <v>0</v>
      </c>
      <c r="Z17" s="21">
        <f t="shared" si="9"/>
        <v>0</v>
      </c>
      <c r="AA17" s="29">
        <v>0</v>
      </c>
      <c r="AB17" s="3">
        <f t="shared" si="10"/>
        <v>0</v>
      </c>
      <c r="AC17" s="28">
        <v>0</v>
      </c>
      <c r="AD17" s="21">
        <f t="shared" si="11"/>
        <v>0</v>
      </c>
      <c r="AE17" s="25">
        <f t="shared" si="12"/>
        <v>100</v>
      </c>
      <c r="AF17" s="26">
        <f t="shared" si="13"/>
        <v>2</v>
      </c>
    </row>
    <row r="18" spans="2:32" ht="15" customHeight="1" x14ac:dyDescent="0.25">
      <c r="B18" s="81">
        <v>6</v>
      </c>
      <c r="C18" s="141"/>
      <c r="D18" s="82" t="s">
        <v>99</v>
      </c>
      <c r="E18" s="63" t="s">
        <v>12</v>
      </c>
      <c r="F18" s="72">
        <v>0</v>
      </c>
      <c r="G18" s="71">
        <v>100</v>
      </c>
      <c r="H18" s="57">
        <f t="shared" si="0"/>
        <v>100</v>
      </c>
      <c r="I18" s="71">
        <v>100</v>
      </c>
      <c r="J18" s="64">
        <f t="shared" si="1"/>
        <v>0</v>
      </c>
      <c r="K18" s="72">
        <v>150</v>
      </c>
      <c r="L18" s="57">
        <f t="shared" si="2"/>
        <v>150</v>
      </c>
      <c r="M18" s="71">
        <v>150</v>
      </c>
      <c r="N18" s="58">
        <f t="shared" si="3"/>
        <v>0</v>
      </c>
      <c r="O18" s="72">
        <v>50</v>
      </c>
      <c r="P18" s="57">
        <f t="shared" si="4"/>
        <v>50</v>
      </c>
      <c r="Q18" s="71">
        <v>50</v>
      </c>
      <c r="R18" s="58">
        <f t="shared" si="15"/>
        <v>0</v>
      </c>
      <c r="S18" s="29">
        <v>0</v>
      </c>
      <c r="T18" s="3">
        <f t="shared" si="6"/>
        <v>0</v>
      </c>
      <c r="U18" s="28">
        <v>0</v>
      </c>
      <c r="V18" s="21">
        <f t="shared" si="7"/>
        <v>0</v>
      </c>
      <c r="W18" s="29">
        <v>0</v>
      </c>
      <c r="X18" s="3">
        <f t="shared" si="8"/>
        <v>0</v>
      </c>
      <c r="Y18" s="28">
        <v>0</v>
      </c>
      <c r="Z18" s="21">
        <f t="shared" si="9"/>
        <v>0</v>
      </c>
      <c r="AA18" s="29">
        <v>0</v>
      </c>
      <c r="AB18" s="3">
        <f t="shared" si="10"/>
        <v>0</v>
      </c>
      <c r="AC18" s="28">
        <v>0</v>
      </c>
      <c r="AD18" s="21">
        <f t="shared" si="11"/>
        <v>0</v>
      </c>
      <c r="AE18" s="25">
        <f t="shared" si="12"/>
        <v>300</v>
      </c>
      <c r="AF18" s="26">
        <f t="shared" si="13"/>
        <v>6</v>
      </c>
    </row>
    <row r="19" spans="2:32" ht="15" customHeight="1" thickBot="1" x14ac:dyDescent="0.3">
      <c r="B19" s="83">
        <v>7</v>
      </c>
      <c r="C19" s="142"/>
      <c r="D19" s="84" t="s">
        <v>100</v>
      </c>
      <c r="E19" s="67" t="s">
        <v>13</v>
      </c>
      <c r="F19" s="72">
        <v>0</v>
      </c>
      <c r="G19" s="71">
        <v>100</v>
      </c>
      <c r="H19" s="57">
        <f t="shared" si="0"/>
        <v>100</v>
      </c>
      <c r="I19" s="71">
        <v>100</v>
      </c>
      <c r="J19" s="64">
        <f t="shared" si="1"/>
        <v>0</v>
      </c>
      <c r="K19" s="72">
        <v>0</v>
      </c>
      <c r="L19" s="57">
        <f t="shared" si="2"/>
        <v>0</v>
      </c>
      <c r="M19" s="71">
        <v>0</v>
      </c>
      <c r="N19" s="58">
        <f t="shared" si="3"/>
        <v>0</v>
      </c>
      <c r="O19" s="85">
        <v>100</v>
      </c>
      <c r="P19" s="69">
        <f t="shared" si="4"/>
        <v>100</v>
      </c>
      <c r="Q19" s="86">
        <v>100</v>
      </c>
      <c r="R19" s="70">
        <f t="shared" si="15"/>
        <v>0</v>
      </c>
      <c r="S19" s="29">
        <v>0</v>
      </c>
      <c r="T19" s="3">
        <f t="shared" si="6"/>
        <v>0</v>
      </c>
      <c r="U19" s="28">
        <v>0</v>
      </c>
      <c r="V19" s="21">
        <f t="shared" si="7"/>
        <v>0</v>
      </c>
      <c r="W19" s="29">
        <v>0</v>
      </c>
      <c r="X19" s="3">
        <f t="shared" si="8"/>
        <v>0</v>
      </c>
      <c r="Y19" s="28">
        <v>0</v>
      </c>
      <c r="Z19" s="21">
        <f t="shared" si="9"/>
        <v>0</v>
      </c>
      <c r="AA19" s="29">
        <v>0</v>
      </c>
      <c r="AB19" s="3">
        <f t="shared" si="10"/>
        <v>0</v>
      </c>
      <c r="AC19" s="28">
        <v>0</v>
      </c>
      <c r="AD19" s="21">
        <f t="shared" si="11"/>
        <v>0</v>
      </c>
      <c r="AE19" s="25">
        <f t="shared" si="12"/>
        <v>200</v>
      </c>
      <c r="AF19" s="26">
        <f t="shared" si="13"/>
        <v>4</v>
      </c>
    </row>
    <row r="20" spans="2:32" ht="15" customHeight="1" thickBot="1" x14ac:dyDescent="0.3">
      <c r="B20" s="143" t="s">
        <v>85</v>
      </c>
      <c r="C20" s="144"/>
      <c r="D20" s="144"/>
      <c r="E20" s="145"/>
      <c r="F20" s="27">
        <f>(F13+F14+F15+F16+F17+F18+F19)</f>
        <v>0</v>
      </c>
      <c r="G20" s="71">
        <f t="shared" ref="G20:AC20" si="16">(G13+G14+G15+G16+G17+G18+G19)</f>
        <v>998</v>
      </c>
      <c r="H20" s="57">
        <f t="shared" si="0"/>
        <v>998</v>
      </c>
      <c r="I20" s="71">
        <f t="shared" si="16"/>
        <v>998</v>
      </c>
      <c r="J20" s="64">
        <f t="shared" si="1"/>
        <v>0</v>
      </c>
      <c r="K20" s="72">
        <f t="shared" si="16"/>
        <v>200</v>
      </c>
      <c r="L20" s="57">
        <f t="shared" si="2"/>
        <v>200</v>
      </c>
      <c r="M20" s="71">
        <f t="shared" si="16"/>
        <v>200</v>
      </c>
      <c r="N20" s="58">
        <f t="shared" si="3"/>
        <v>0</v>
      </c>
      <c r="O20" s="74">
        <f t="shared" si="16"/>
        <v>200</v>
      </c>
      <c r="P20" s="75">
        <f t="shared" si="4"/>
        <v>200</v>
      </c>
      <c r="Q20" s="76">
        <f t="shared" si="16"/>
        <v>200</v>
      </c>
      <c r="R20" s="77">
        <f t="shared" si="16"/>
        <v>0</v>
      </c>
      <c r="S20" s="29">
        <f t="shared" si="16"/>
        <v>0</v>
      </c>
      <c r="T20" s="3">
        <f t="shared" si="6"/>
        <v>0</v>
      </c>
      <c r="U20" s="28">
        <f t="shared" si="16"/>
        <v>0</v>
      </c>
      <c r="V20" s="21">
        <f t="shared" si="7"/>
        <v>0</v>
      </c>
      <c r="W20" s="29">
        <f t="shared" si="16"/>
        <v>0</v>
      </c>
      <c r="X20" s="3">
        <f t="shared" si="8"/>
        <v>0</v>
      </c>
      <c r="Y20" s="28">
        <f t="shared" si="16"/>
        <v>0</v>
      </c>
      <c r="Z20" s="21">
        <f t="shared" si="9"/>
        <v>0</v>
      </c>
      <c r="AA20" s="29">
        <f t="shared" si="16"/>
        <v>0</v>
      </c>
      <c r="AB20" s="3">
        <f t="shared" si="10"/>
        <v>0</v>
      </c>
      <c r="AC20" s="28">
        <f t="shared" si="16"/>
        <v>0</v>
      </c>
      <c r="AD20" s="21">
        <f t="shared" si="11"/>
        <v>0</v>
      </c>
      <c r="AE20" s="25">
        <f t="shared" si="12"/>
        <v>1398</v>
      </c>
      <c r="AF20" s="26">
        <f t="shared" si="13"/>
        <v>27.96</v>
      </c>
    </row>
    <row r="21" spans="2:32" ht="15" customHeight="1" x14ac:dyDescent="0.25">
      <c r="B21" s="87">
        <v>1</v>
      </c>
      <c r="C21" s="132" t="s">
        <v>62</v>
      </c>
      <c r="D21" s="88" t="s">
        <v>116</v>
      </c>
      <c r="E21" s="52" t="s">
        <v>159</v>
      </c>
      <c r="F21" s="56">
        <v>1352</v>
      </c>
      <c r="G21" s="57">
        <v>0</v>
      </c>
      <c r="H21" s="57">
        <f t="shared" si="0"/>
        <v>1352</v>
      </c>
      <c r="I21" s="57">
        <v>0</v>
      </c>
      <c r="J21" s="64">
        <f t="shared" si="1"/>
        <v>1352</v>
      </c>
      <c r="K21" s="89">
        <v>0</v>
      </c>
      <c r="L21" s="57">
        <f t="shared" si="2"/>
        <v>1352</v>
      </c>
      <c r="M21" s="90">
        <v>0</v>
      </c>
      <c r="N21" s="58">
        <f t="shared" si="3"/>
        <v>1352</v>
      </c>
      <c r="O21" s="91">
        <v>0</v>
      </c>
      <c r="P21" s="60">
        <f t="shared" si="4"/>
        <v>1352</v>
      </c>
      <c r="Q21" s="92">
        <v>0</v>
      </c>
      <c r="R21" s="61">
        <f t="shared" ref="R21:R36" si="17">(P21-Q21)</f>
        <v>1352</v>
      </c>
      <c r="S21" s="29">
        <v>0</v>
      </c>
      <c r="T21" s="3">
        <f t="shared" si="6"/>
        <v>1352</v>
      </c>
      <c r="U21" s="28">
        <v>0</v>
      </c>
      <c r="V21" s="21">
        <f t="shared" si="7"/>
        <v>1352</v>
      </c>
      <c r="W21" s="29">
        <v>0</v>
      </c>
      <c r="X21" s="3">
        <f t="shared" si="8"/>
        <v>1352</v>
      </c>
      <c r="Y21" s="28">
        <v>0</v>
      </c>
      <c r="Z21" s="21">
        <f t="shared" si="9"/>
        <v>1352</v>
      </c>
      <c r="AA21" s="29">
        <v>0</v>
      </c>
      <c r="AB21" s="3">
        <f t="shared" si="10"/>
        <v>1352</v>
      </c>
      <c r="AC21" s="28">
        <v>0</v>
      </c>
      <c r="AD21" s="21">
        <f t="shared" si="11"/>
        <v>1352</v>
      </c>
      <c r="AE21" s="25">
        <f t="shared" si="12"/>
        <v>0</v>
      </c>
      <c r="AF21" s="26">
        <f t="shared" si="13"/>
        <v>0</v>
      </c>
    </row>
    <row r="22" spans="2:32" ht="15" customHeight="1" x14ac:dyDescent="0.25">
      <c r="B22" s="81">
        <v>2</v>
      </c>
      <c r="C22" s="133"/>
      <c r="D22" s="82" t="s">
        <v>114</v>
      </c>
      <c r="E22" s="63" t="s">
        <v>79</v>
      </c>
      <c r="F22" s="89">
        <v>634</v>
      </c>
      <c r="G22" s="71">
        <v>750</v>
      </c>
      <c r="H22" s="57">
        <f t="shared" si="0"/>
        <v>1384</v>
      </c>
      <c r="I22" s="71">
        <v>606</v>
      </c>
      <c r="J22" s="64">
        <f t="shared" si="1"/>
        <v>778</v>
      </c>
      <c r="K22" s="72">
        <v>700</v>
      </c>
      <c r="L22" s="57">
        <f t="shared" si="2"/>
        <v>1478</v>
      </c>
      <c r="M22" s="71">
        <v>837</v>
      </c>
      <c r="N22" s="58">
        <f t="shared" si="3"/>
        <v>641</v>
      </c>
      <c r="O22" s="72">
        <v>700</v>
      </c>
      <c r="P22" s="57">
        <f t="shared" si="4"/>
        <v>1341</v>
      </c>
      <c r="Q22" s="71">
        <v>733</v>
      </c>
      <c r="R22" s="58">
        <f t="shared" si="17"/>
        <v>608</v>
      </c>
      <c r="S22" s="29">
        <v>0</v>
      </c>
      <c r="T22" s="3">
        <f t="shared" si="6"/>
        <v>608</v>
      </c>
      <c r="U22" s="28">
        <v>0</v>
      </c>
      <c r="V22" s="21">
        <f t="shared" si="7"/>
        <v>608</v>
      </c>
      <c r="W22" s="29">
        <v>0</v>
      </c>
      <c r="X22" s="3">
        <f t="shared" si="8"/>
        <v>608</v>
      </c>
      <c r="Y22" s="28">
        <v>0</v>
      </c>
      <c r="Z22" s="21">
        <f t="shared" si="9"/>
        <v>608</v>
      </c>
      <c r="AA22" s="29">
        <v>0</v>
      </c>
      <c r="AB22" s="3">
        <f t="shared" si="10"/>
        <v>608</v>
      </c>
      <c r="AC22" s="28">
        <v>0</v>
      </c>
      <c r="AD22" s="21">
        <f t="shared" si="11"/>
        <v>608</v>
      </c>
      <c r="AE22" s="25">
        <f t="shared" si="12"/>
        <v>2176</v>
      </c>
      <c r="AF22" s="26">
        <f t="shared" si="13"/>
        <v>43.52</v>
      </c>
    </row>
    <row r="23" spans="2:32" ht="15" customHeight="1" x14ac:dyDescent="0.25">
      <c r="B23" s="81">
        <v>3</v>
      </c>
      <c r="C23" s="133"/>
      <c r="D23" s="82" t="s">
        <v>113</v>
      </c>
      <c r="E23" s="63" t="s">
        <v>83</v>
      </c>
      <c r="F23" s="89">
        <v>1994</v>
      </c>
      <c r="G23" s="90">
        <v>0</v>
      </c>
      <c r="H23" s="57">
        <f t="shared" si="0"/>
        <v>1994</v>
      </c>
      <c r="I23" s="90">
        <v>0</v>
      </c>
      <c r="J23" s="64">
        <f t="shared" si="1"/>
        <v>1994</v>
      </c>
      <c r="K23" s="89">
        <v>100</v>
      </c>
      <c r="L23" s="57">
        <f t="shared" si="2"/>
        <v>2094</v>
      </c>
      <c r="M23" s="90">
        <v>60</v>
      </c>
      <c r="N23" s="58">
        <f t="shared" si="3"/>
        <v>2034</v>
      </c>
      <c r="O23" s="89">
        <v>0</v>
      </c>
      <c r="P23" s="57">
        <f t="shared" si="4"/>
        <v>2034</v>
      </c>
      <c r="Q23" s="90">
        <v>0</v>
      </c>
      <c r="R23" s="58">
        <f t="shared" si="17"/>
        <v>2034</v>
      </c>
      <c r="S23" s="29">
        <v>0</v>
      </c>
      <c r="T23" s="3">
        <f t="shared" si="6"/>
        <v>2034</v>
      </c>
      <c r="U23" s="28">
        <v>0</v>
      </c>
      <c r="V23" s="21">
        <f t="shared" si="7"/>
        <v>2034</v>
      </c>
      <c r="W23" s="29">
        <v>0</v>
      </c>
      <c r="X23" s="3">
        <f t="shared" si="8"/>
        <v>2034</v>
      </c>
      <c r="Y23" s="28">
        <v>0</v>
      </c>
      <c r="Z23" s="21">
        <f t="shared" si="9"/>
        <v>2034</v>
      </c>
      <c r="AA23" s="29">
        <v>0</v>
      </c>
      <c r="AB23" s="3">
        <f t="shared" si="10"/>
        <v>2034</v>
      </c>
      <c r="AC23" s="28">
        <v>0</v>
      </c>
      <c r="AD23" s="21">
        <f t="shared" si="11"/>
        <v>2034</v>
      </c>
      <c r="AE23" s="25">
        <f t="shared" si="12"/>
        <v>60</v>
      </c>
      <c r="AF23" s="26">
        <f t="shared" si="13"/>
        <v>1.2</v>
      </c>
    </row>
    <row r="24" spans="2:32" ht="15" customHeight="1" x14ac:dyDescent="0.25">
      <c r="B24" s="81">
        <v>4</v>
      </c>
      <c r="C24" s="133"/>
      <c r="D24" s="82" t="s">
        <v>102</v>
      </c>
      <c r="E24" s="63" t="s">
        <v>14</v>
      </c>
      <c r="F24" s="89">
        <v>0</v>
      </c>
      <c r="G24" s="71">
        <v>0</v>
      </c>
      <c r="H24" s="57">
        <f t="shared" si="0"/>
        <v>0</v>
      </c>
      <c r="I24" s="71">
        <v>0</v>
      </c>
      <c r="J24" s="64">
        <f t="shared" si="1"/>
        <v>0</v>
      </c>
      <c r="K24" s="72">
        <v>0</v>
      </c>
      <c r="L24" s="57">
        <f t="shared" si="2"/>
        <v>0</v>
      </c>
      <c r="M24" s="71">
        <v>0</v>
      </c>
      <c r="N24" s="58">
        <f t="shared" si="3"/>
        <v>0</v>
      </c>
      <c r="O24" s="72">
        <v>50</v>
      </c>
      <c r="P24" s="57">
        <f t="shared" si="4"/>
        <v>50</v>
      </c>
      <c r="Q24" s="71">
        <v>49</v>
      </c>
      <c r="R24" s="58">
        <f t="shared" si="17"/>
        <v>1</v>
      </c>
      <c r="S24" s="29">
        <v>0</v>
      </c>
      <c r="T24" s="3">
        <f t="shared" si="6"/>
        <v>1</v>
      </c>
      <c r="U24" s="28">
        <v>0</v>
      </c>
      <c r="V24" s="21">
        <f t="shared" si="7"/>
        <v>1</v>
      </c>
      <c r="W24" s="29">
        <v>0</v>
      </c>
      <c r="X24" s="3">
        <f t="shared" si="8"/>
        <v>1</v>
      </c>
      <c r="Y24" s="28">
        <v>0</v>
      </c>
      <c r="Z24" s="21">
        <f t="shared" si="9"/>
        <v>1</v>
      </c>
      <c r="AA24" s="29">
        <v>0</v>
      </c>
      <c r="AB24" s="3">
        <f t="shared" si="10"/>
        <v>1</v>
      </c>
      <c r="AC24" s="28">
        <v>0</v>
      </c>
      <c r="AD24" s="21">
        <f t="shared" si="11"/>
        <v>1</v>
      </c>
      <c r="AE24" s="25">
        <f t="shared" si="12"/>
        <v>49</v>
      </c>
      <c r="AF24" s="26">
        <f t="shared" si="13"/>
        <v>0.98</v>
      </c>
    </row>
    <row r="25" spans="2:32" ht="15" customHeight="1" x14ac:dyDescent="0.25">
      <c r="B25" s="81">
        <v>5</v>
      </c>
      <c r="C25" s="133"/>
      <c r="D25" s="82" t="s">
        <v>103</v>
      </c>
      <c r="E25" s="63" t="s">
        <v>15</v>
      </c>
      <c r="F25" s="89">
        <v>1</v>
      </c>
      <c r="G25" s="71">
        <v>150</v>
      </c>
      <c r="H25" s="57">
        <f t="shared" si="0"/>
        <v>151</v>
      </c>
      <c r="I25" s="71">
        <v>150</v>
      </c>
      <c r="J25" s="64">
        <f t="shared" si="1"/>
        <v>1</v>
      </c>
      <c r="K25" s="72">
        <v>100</v>
      </c>
      <c r="L25" s="57">
        <f t="shared" si="2"/>
        <v>101</v>
      </c>
      <c r="M25" s="71">
        <v>100</v>
      </c>
      <c r="N25" s="58">
        <f t="shared" si="3"/>
        <v>1</v>
      </c>
      <c r="O25" s="72">
        <v>50</v>
      </c>
      <c r="P25" s="57">
        <f t="shared" si="4"/>
        <v>51</v>
      </c>
      <c r="Q25" s="71">
        <v>50</v>
      </c>
      <c r="R25" s="58">
        <f t="shared" si="17"/>
        <v>1</v>
      </c>
      <c r="S25" s="29">
        <v>0</v>
      </c>
      <c r="T25" s="3">
        <f t="shared" si="6"/>
        <v>1</v>
      </c>
      <c r="U25" s="28">
        <v>0</v>
      </c>
      <c r="V25" s="21">
        <f t="shared" si="7"/>
        <v>1</v>
      </c>
      <c r="W25" s="29">
        <v>0</v>
      </c>
      <c r="X25" s="3">
        <f t="shared" si="8"/>
        <v>1</v>
      </c>
      <c r="Y25" s="28">
        <v>0</v>
      </c>
      <c r="Z25" s="21">
        <f t="shared" si="9"/>
        <v>1</v>
      </c>
      <c r="AA25" s="29">
        <v>0</v>
      </c>
      <c r="AB25" s="3">
        <f t="shared" si="10"/>
        <v>1</v>
      </c>
      <c r="AC25" s="28">
        <v>0</v>
      </c>
      <c r="AD25" s="21">
        <f t="shared" si="11"/>
        <v>1</v>
      </c>
      <c r="AE25" s="25">
        <f t="shared" si="12"/>
        <v>300</v>
      </c>
      <c r="AF25" s="26">
        <f t="shared" si="13"/>
        <v>6</v>
      </c>
    </row>
    <row r="26" spans="2:32" ht="15" customHeight="1" x14ac:dyDescent="0.25">
      <c r="B26" s="81">
        <v>6</v>
      </c>
      <c r="C26" s="133"/>
      <c r="D26" s="82" t="s">
        <v>104</v>
      </c>
      <c r="E26" s="63" t="s">
        <v>87</v>
      </c>
      <c r="F26" s="89">
        <v>0</v>
      </c>
      <c r="G26" s="71">
        <v>0</v>
      </c>
      <c r="H26" s="57">
        <f t="shared" si="0"/>
        <v>0</v>
      </c>
      <c r="I26" s="71">
        <v>0</v>
      </c>
      <c r="J26" s="64">
        <f t="shared" si="1"/>
        <v>0</v>
      </c>
      <c r="K26" s="72">
        <v>0</v>
      </c>
      <c r="L26" s="57">
        <f t="shared" si="2"/>
        <v>0</v>
      </c>
      <c r="M26" s="71">
        <v>0</v>
      </c>
      <c r="N26" s="58">
        <f t="shared" si="3"/>
        <v>0</v>
      </c>
      <c r="O26" s="72">
        <v>0</v>
      </c>
      <c r="P26" s="57">
        <f t="shared" si="4"/>
        <v>0</v>
      </c>
      <c r="Q26" s="71">
        <v>0</v>
      </c>
      <c r="R26" s="58">
        <f t="shared" si="17"/>
        <v>0</v>
      </c>
      <c r="S26" s="29">
        <v>0</v>
      </c>
      <c r="T26" s="3">
        <f t="shared" si="6"/>
        <v>0</v>
      </c>
      <c r="U26" s="28">
        <v>0</v>
      </c>
      <c r="V26" s="21">
        <f t="shared" si="7"/>
        <v>0</v>
      </c>
      <c r="W26" s="29">
        <v>0</v>
      </c>
      <c r="X26" s="3">
        <f t="shared" si="8"/>
        <v>0</v>
      </c>
      <c r="Y26" s="28">
        <v>0</v>
      </c>
      <c r="Z26" s="21">
        <f t="shared" si="9"/>
        <v>0</v>
      </c>
      <c r="AA26" s="29">
        <v>0</v>
      </c>
      <c r="AB26" s="3">
        <f t="shared" si="10"/>
        <v>0</v>
      </c>
      <c r="AC26" s="28">
        <v>0</v>
      </c>
      <c r="AD26" s="21">
        <f t="shared" si="11"/>
        <v>0</v>
      </c>
      <c r="AE26" s="25">
        <f t="shared" si="12"/>
        <v>0</v>
      </c>
      <c r="AF26" s="26">
        <f t="shared" si="13"/>
        <v>0</v>
      </c>
    </row>
    <row r="27" spans="2:32" ht="15" customHeight="1" x14ac:dyDescent="0.25">
      <c r="B27" s="81">
        <v>7</v>
      </c>
      <c r="C27" s="133"/>
      <c r="D27" s="82" t="s">
        <v>105</v>
      </c>
      <c r="E27" s="63" t="s">
        <v>16</v>
      </c>
      <c r="F27" s="89">
        <v>0</v>
      </c>
      <c r="G27" s="71">
        <v>50</v>
      </c>
      <c r="H27" s="57">
        <f t="shared" si="0"/>
        <v>50</v>
      </c>
      <c r="I27" s="71">
        <v>50</v>
      </c>
      <c r="J27" s="64">
        <f t="shared" si="1"/>
        <v>0</v>
      </c>
      <c r="K27" s="72">
        <v>0</v>
      </c>
      <c r="L27" s="57">
        <f t="shared" si="2"/>
        <v>0</v>
      </c>
      <c r="M27" s="71">
        <v>0</v>
      </c>
      <c r="N27" s="58">
        <f t="shared" si="3"/>
        <v>0</v>
      </c>
      <c r="O27" s="72">
        <v>0</v>
      </c>
      <c r="P27" s="57">
        <f t="shared" si="4"/>
        <v>0</v>
      </c>
      <c r="Q27" s="71">
        <v>0</v>
      </c>
      <c r="R27" s="58">
        <f t="shared" si="17"/>
        <v>0</v>
      </c>
      <c r="S27" s="29">
        <v>0</v>
      </c>
      <c r="T27" s="3">
        <f t="shared" si="6"/>
        <v>0</v>
      </c>
      <c r="U27" s="28">
        <v>0</v>
      </c>
      <c r="V27" s="21">
        <f t="shared" si="7"/>
        <v>0</v>
      </c>
      <c r="W27" s="29">
        <v>0</v>
      </c>
      <c r="X27" s="3">
        <f t="shared" si="8"/>
        <v>0</v>
      </c>
      <c r="Y27" s="28">
        <v>0</v>
      </c>
      <c r="Z27" s="21">
        <f t="shared" si="9"/>
        <v>0</v>
      </c>
      <c r="AA27" s="29">
        <v>0</v>
      </c>
      <c r="AB27" s="3">
        <f t="shared" si="10"/>
        <v>0</v>
      </c>
      <c r="AC27" s="28">
        <v>0</v>
      </c>
      <c r="AD27" s="21">
        <f t="shared" si="11"/>
        <v>0</v>
      </c>
      <c r="AE27" s="25">
        <f t="shared" si="12"/>
        <v>50</v>
      </c>
      <c r="AF27" s="26">
        <f t="shared" si="13"/>
        <v>1</v>
      </c>
    </row>
    <row r="28" spans="2:32" ht="15" customHeight="1" x14ac:dyDescent="0.25">
      <c r="B28" s="81">
        <v>8</v>
      </c>
      <c r="C28" s="133"/>
      <c r="D28" s="82" t="s">
        <v>106</v>
      </c>
      <c r="E28" s="63" t="s">
        <v>17</v>
      </c>
      <c r="F28" s="89">
        <v>0</v>
      </c>
      <c r="G28" s="71">
        <v>0</v>
      </c>
      <c r="H28" s="57">
        <f t="shared" si="0"/>
        <v>0</v>
      </c>
      <c r="I28" s="71">
        <v>0</v>
      </c>
      <c r="J28" s="64">
        <f t="shared" si="1"/>
        <v>0</v>
      </c>
      <c r="K28" s="72">
        <v>0</v>
      </c>
      <c r="L28" s="57">
        <f t="shared" si="2"/>
        <v>0</v>
      </c>
      <c r="M28" s="71">
        <v>0</v>
      </c>
      <c r="N28" s="58">
        <f t="shared" si="3"/>
        <v>0</v>
      </c>
      <c r="O28" s="72">
        <v>0</v>
      </c>
      <c r="P28" s="57">
        <f t="shared" si="4"/>
        <v>0</v>
      </c>
      <c r="Q28" s="71">
        <v>0</v>
      </c>
      <c r="R28" s="58">
        <f t="shared" si="17"/>
        <v>0</v>
      </c>
      <c r="S28" s="29">
        <v>0</v>
      </c>
      <c r="T28" s="3">
        <f t="shared" si="6"/>
        <v>0</v>
      </c>
      <c r="U28" s="28">
        <v>0</v>
      </c>
      <c r="V28" s="21">
        <f t="shared" si="7"/>
        <v>0</v>
      </c>
      <c r="W28" s="29">
        <v>0</v>
      </c>
      <c r="X28" s="3">
        <f t="shared" si="8"/>
        <v>0</v>
      </c>
      <c r="Y28" s="28">
        <v>0</v>
      </c>
      <c r="Z28" s="21">
        <f t="shared" si="9"/>
        <v>0</v>
      </c>
      <c r="AA28" s="29">
        <v>0</v>
      </c>
      <c r="AB28" s="3">
        <f t="shared" si="10"/>
        <v>0</v>
      </c>
      <c r="AC28" s="28">
        <v>0</v>
      </c>
      <c r="AD28" s="21">
        <f t="shared" si="11"/>
        <v>0</v>
      </c>
      <c r="AE28" s="25">
        <f t="shared" si="12"/>
        <v>0</v>
      </c>
      <c r="AF28" s="26">
        <f t="shared" si="13"/>
        <v>0</v>
      </c>
    </row>
    <row r="29" spans="2:32" ht="15" customHeight="1" x14ac:dyDescent="0.25">
      <c r="B29" s="81">
        <v>9</v>
      </c>
      <c r="C29" s="133"/>
      <c r="D29" s="82" t="s">
        <v>107</v>
      </c>
      <c r="E29" s="63" t="s">
        <v>18</v>
      </c>
      <c r="F29" s="89">
        <v>0</v>
      </c>
      <c r="G29" s="71">
        <v>100</v>
      </c>
      <c r="H29" s="57">
        <f t="shared" si="0"/>
        <v>100</v>
      </c>
      <c r="I29" s="71">
        <v>100</v>
      </c>
      <c r="J29" s="64">
        <f t="shared" si="1"/>
        <v>0</v>
      </c>
      <c r="K29" s="72">
        <v>50</v>
      </c>
      <c r="L29" s="57">
        <f t="shared" si="2"/>
        <v>50</v>
      </c>
      <c r="M29" s="71">
        <v>48</v>
      </c>
      <c r="N29" s="58">
        <f t="shared" si="3"/>
        <v>2</v>
      </c>
      <c r="O29" s="72">
        <v>50</v>
      </c>
      <c r="P29" s="57">
        <f t="shared" si="4"/>
        <v>52</v>
      </c>
      <c r="Q29" s="71">
        <v>50</v>
      </c>
      <c r="R29" s="58">
        <f t="shared" si="17"/>
        <v>2</v>
      </c>
      <c r="S29" s="29">
        <v>0</v>
      </c>
      <c r="T29" s="3">
        <f t="shared" si="6"/>
        <v>2</v>
      </c>
      <c r="U29" s="28">
        <v>0</v>
      </c>
      <c r="V29" s="21">
        <f t="shared" si="7"/>
        <v>2</v>
      </c>
      <c r="W29" s="29">
        <v>0</v>
      </c>
      <c r="X29" s="3">
        <f t="shared" si="8"/>
        <v>2</v>
      </c>
      <c r="Y29" s="28">
        <v>0</v>
      </c>
      <c r="Z29" s="21">
        <f t="shared" si="9"/>
        <v>2</v>
      </c>
      <c r="AA29" s="29">
        <v>0</v>
      </c>
      <c r="AB29" s="3">
        <f t="shared" si="10"/>
        <v>2</v>
      </c>
      <c r="AC29" s="28">
        <v>0</v>
      </c>
      <c r="AD29" s="21">
        <f t="shared" si="11"/>
        <v>2</v>
      </c>
      <c r="AE29" s="25">
        <f t="shared" si="12"/>
        <v>198</v>
      </c>
      <c r="AF29" s="26">
        <f t="shared" si="13"/>
        <v>3.96</v>
      </c>
    </row>
    <row r="30" spans="2:32" ht="15" customHeight="1" x14ac:dyDescent="0.25">
      <c r="B30" s="81">
        <v>10</v>
      </c>
      <c r="C30" s="133"/>
      <c r="D30" s="82" t="s">
        <v>108</v>
      </c>
      <c r="E30" s="63" t="s">
        <v>19</v>
      </c>
      <c r="F30" s="89">
        <v>1</v>
      </c>
      <c r="G30" s="71">
        <v>200</v>
      </c>
      <c r="H30" s="57">
        <f t="shared" si="0"/>
        <v>201</v>
      </c>
      <c r="I30" s="71">
        <v>200</v>
      </c>
      <c r="J30" s="64">
        <f t="shared" si="1"/>
        <v>1</v>
      </c>
      <c r="K30" s="72">
        <v>50</v>
      </c>
      <c r="L30" s="57">
        <f t="shared" si="2"/>
        <v>51</v>
      </c>
      <c r="M30" s="71">
        <v>50</v>
      </c>
      <c r="N30" s="58">
        <f t="shared" si="3"/>
        <v>1</v>
      </c>
      <c r="O30" s="72">
        <v>100</v>
      </c>
      <c r="P30" s="57">
        <f t="shared" si="4"/>
        <v>101</v>
      </c>
      <c r="Q30" s="71">
        <v>100</v>
      </c>
      <c r="R30" s="58">
        <f t="shared" si="17"/>
        <v>1</v>
      </c>
      <c r="S30" s="29">
        <v>0</v>
      </c>
      <c r="T30" s="3">
        <f t="shared" si="6"/>
        <v>1</v>
      </c>
      <c r="U30" s="28">
        <v>0</v>
      </c>
      <c r="V30" s="21">
        <f t="shared" si="7"/>
        <v>1</v>
      </c>
      <c r="W30" s="29">
        <v>0</v>
      </c>
      <c r="X30" s="3">
        <f t="shared" si="8"/>
        <v>1</v>
      </c>
      <c r="Y30" s="28">
        <v>0</v>
      </c>
      <c r="Z30" s="21">
        <f t="shared" si="9"/>
        <v>1</v>
      </c>
      <c r="AA30" s="29">
        <v>0</v>
      </c>
      <c r="AB30" s="3">
        <f t="shared" si="10"/>
        <v>1</v>
      </c>
      <c r="AC30" s="28">
        <v>0</v>
      </c>
      <c r="AD30" s="21">
        <f t="shared" si="11"/>
        <v>1</v>
      </c>
      <c r="AE30" s="25">
        <f t="shared" si="12"/>
        <v>350</v>
      </c>
      <c r="AF30" s="26">
        <f t="shared" si="13"/>
        <v>7</v>
      </c>
    </row>
    <row r="31" spans="2:32" ht="15" customHeight="1" x14ac:dyDescent="0.25">
      <c r="B31" s="81">
        <v>11</v>
      </c>
      <c r="C31" s="133"/>
      <c r="D31" s="82" t="s">
        <v>109</v>
      </c>
      <c r="E31" s="63" t="s">
        <v>20</v>
      </c>
      <c r="F31" s="89">
        <v>0</v>
      </c>
      <c r="G31" s="71">
        <v>100</v>
      </c>
      <c r="H31" s="57">
        <f t="shared" si="0"/>
        <v>100</v>
      </c>
      <c r="I31" s="71">
        <v>100</v>
      </c>
      <c r="J31" s="64">
        <f t="shared" si="1"/>
        <v>0</v>
      </c>
      <c r="K31" s="72">
        <v>0</v>
      </c>
      <c r="L31" s="57">
        <f t="shared" si="2"/>
        <v>0</v>
      </c>
      <c r="M31" s="71">
        <v>0</v>
      </c>
      <c r="N31" s="58">
        <f t="shared" si="3"/>
        <v>0</v>
      </c>
      <c r="O31" s="72">
        <v>50</v>
      </c>
      <c r="P31" s="57">
        <f t="shared" si="4"/>
        <v>50</v>
      </c>
      <c r="Q31" s="71">
        <v>50</v>
      </c>
      <c r="R31" s="58">
        <f t="shared" si="17"/>
        <v>0</v>
      </c>
      <c r="S31" s="29">
        <v>0</v>
      </c>
      <c r="T31" s="3">
        <f t="shared" si="6"/>
        <v>0</v>
      </c>
      <c r="U31" s="28">
        <v>0</v>
      </c>
      <c r="V31" s="21">
        <f t="shared" si="7"/>
        <v>0</v>
      </c>
      <c r="W31" s="29">
        <v>0</v>
      </c>
      <c r="X31" s="3">
        <f t="shared" si="8"/>
        <v>0</v>
      </c>
      <c r="Y31" s="28">
        <v>0</v>
      </c>
      <c r="Z31" s="21">
        <f t="shared" si="9"/>
        <v>0</v>
      </c>
      <c r="AA31" s="29">
        <v>0</v>
      </c>
      <c r="AB31" s="3">
        <f t="shared" si="10"/>
        <v>0</v>
      </c>
      <c r="AC31" s="28">
        <v>0</v>
      </c>
      <c r="AD31" s="21">
        <f t="shared" si="11"/>
        <v>0</v>
      </c>
      <c r="AE31" s="25">
        <f t="shared" si="12"/>
        <v>150</v>
      </c>
      <c r="AF31" s="26">
        <f t="shared" si="13"/>
        <v>3</v>
      </c>
    </row>
    <row r="32" spans="2:32" ht="15" customHeight="1" x14ac:dyDescent="0.25">
      <c r="B32" s="81">
        <v>12</v>
      </c>
      <c r="C32" s="133"/>
      <c r="D32" s="82" t="s">
        <v>110</v>
      </c>
      <c r="E32" s="63" t="s">
        <v>21</v>
      </c>
      <c r="F32" s="89">
        <v>1195</v>
      </c>
      <c r="G32" s="90">
        <v>800</v>
      </c>
      <c r="H32" s="57">
        <f t="shared" si="0"/>
        <v>1995</v>
      </c>
      <c r="I32" s="90">
        <v>697</v>
      </c>
      <c r="J32" s="64">
        <f t="shared" si="1"/>
        <v>1298</v>
      </c>
      <c r="K32" s="72">
        <v>550</v>
      </c>
      <c r="L32" s="57">
        <f t="shared" si="2"/>
        <v>1848</v>
      </c>
      <c r="M32" s="71">
        <v>543</v>
      </c>
      <c r="N32" s="58">
        <f t="shared" si="3"/>
        <v>1305</v>
      </c>
      <c r="O32" s="72">
        <v>500</v>
      </c>
      <c r="P32" s="57">
        <f t="shared" si="4"/>
        <v>1805</v>
      </c>
      <c r="Q32" s="71">
        <v>579</v>
      </c>
      <c r="R32" s="58">
        <f t="shared" si="17"/>
        <v>1226</v>
      </c>
      <c r="S32" s="29">
        <v>0</v>
      </c>
      <c r="T32" s="3">
        <f t="shared" si="6"/>
        <v>1226</v>
      </c>
      <c r="U32" s="28">
        <v>0</v>
      </c>
      <c r="V32" s="21">
        <f t="shared" si="7"/>
        <v>1226</v>
      </c>
      <c r="W32" s="29">
        <v>0</v>
      </c>
      <c r="X32" s="3">
        <f t="shared" si="8"/>
        <v>1226</v>
      </c>
      <c r="Y32" s="28">
        <v>0</v>
      </c>
      <c r="Z32" s="21">
        <f t="shared" si="9"/>
        <v>1226</v>
      </c>
      <c r="AA32" s="29">
        <v>0</v>
      </c>
      <c r="AB32" s="3">
        <f t="shared" si="10"/>
        <v>1226</v>
      </c>
      <c r="AC32" s="28">
        <v>0</v>
      </c>
      <c r="AD32" s="21">
        <f t="shared" si="11"/>
        <v>1226</v>
      </c>
      <c r="AE32" s="25">
        <f t="shared" si="12"/>
        <v>1819</v>
      </c>
      <c r="AF32" s="26">
        <f t="shared" si="13"/>
        <v>36.380000000000003</v>
      </c>
    </row>
    <row r="33" spans="2:39" ht="15" customHeight="1" x14ac:dyDescent="0.25">
      <c r="B33" s="81">
        <v>13</v>
      </c>
      <c r="C33" s="133"/>
      <c r="D33" s="82" t="s">
        <v>115</v>
      </c>
      <c r="E33" s="63" t="s">
        <v>80</v>
      </c>
      <c r="F33" s="89">
        <v>90</v>
      </c>
      <c r="G33" s="71">
        <v>0</v>
      </c>
      <c r="H33" s="57">
        <f t="shared" si="0"/>
        <v>90</v>
      </c>
      <c r="I33" s="71">
        <v>4</v>
      </c>
      <c r="J33" s="64">
        <f t="shared" si="1"/>
        <v>86</v>
      </c>
      <c r="K33" s="72">
        <v>0</v>
      </c>
      <c r="L33" s="57">
        <f t="shared" si="2"/>
        <v>86</v>
      </c>
      <c r="M33" s="71">
        <v>0</v>
      </c>
      <c r="N33" s="58">
        <f t="shared" si="3"/>
        <v>86</v>
      </c>
      <c r="O33" s="72">
        <v>0</v>
      </c>
      <c r="P33" s="57">
        <f t="shared" si="4"/>
        <v>86</v>
      </c>
      <c r="Q33" s="71">
        <v>0</v>
      </c>
      <c r="R33" s="58">
        <f t="shared" si="17"/>
        <v>86</v>
      </c>
      <c r="S33" s="29">
        <v>0</v>
      </c>
      <c r="T33" s="3">
        <f t="shared" si="6"/>
        <v>86</v>
      </c>
      <c r="U33" s="28">
        <v>0</v>
      </c>
      <c r="V33" s="21">
        <f t="shared" si="7"/>
        <v>86</v>
      </c>
      <c r="W33" s="29">
        <v>0</v>
      </c>
      <c r="X33" s="3">
        <f t="shared" si="8"/>
        <v>86</v>
      </c>
      <c r="Y33" s="28">
        <v>0</v>
      </c>
      <c r="Z33" s="21">
        <f t="shared" si="9"/>
        <v>86</v>
      </c>
      <c r="AA33" s="29">
        <v>0</v>
      </c>
      <c r="AB33" s="3">
        <f t="shared" si="10"/>
        <v>86</v>
      </c>
      <c r="AC33" s="28">
        <v>0</v>
      </c>
      <c r="AD33" s="21">
        <f t="shared" si="11"/>
        <v>86</v>
      </c>
      <c r="AE33" s="25">
        <f t="shared" si="12"/>
        <v>4</v>
      </c>
      <c r="AF33" s="26">
        <f t="shared" si="13"/>
        <v>0.08</v>
      </c>
    </row>
    <row r="34" spans="2:39" ht="15" customHeight="1" x14ac:dyDescent="0.25">
      <c r="B34" s="81">
        <v>14</v>
      </c>
      <c r="C34" s="133"/>
      <c r="D34" s="82" t="s">
        <v>111</v>
      </c>
      <c r="E34" s="63" t="s">
        <v>22</v>
      </c>
      <c r="F34" s="89">
        <v>0</v>
      </c>
      <c r="G34" s="71">
        <v>0</v>
      </c>
      <c r="H34" s="57">
        <f t="shared" si="0"/>
        <v>0</v>
      </c>
      <c r="I34" s="71">
        <v>0</v>
      </c>
      <c r="J34" s="64">
        <f t="shared" si="1"/>
        <v>0</v>
      </c>
      <c r="K34" s="72">
        <v>0</v>
      </c>
      <c r="L34" s="57">
        <f t="shared" si="2"/>
        <v>0</v>
      </c>
      <c r="M34" s="71">
        <v>0</v>
      </c>
      <c r="N34" s="58">
        <f t="shared" si="3"/>
        <v>0</v>
      </c>
      <c r="O34" s="72">
        <v>0</v>
      </c>
      <c r="P34" s="57">
        <f t="shared" si="4"/>
        <v>0</v>
      </c>
      <c r="Q34" s="71">
        <v>0</v>
      </c>
      <c r="R34" s="58">
        <f t="shared" si="17"/>
        <v>0</v>
      </c>
      <c r="S34" s="29">
        <v>0</v>
      </c>
      <c r="T34" s="3">
        <f t="shared" si="6"/>
        <v>0</v>
      </c>
      <c r="U34" s="28">
        <v>0</v>
      </c>
      <c r="V34" s="21">
        <f t="shared" si="7"/>
        <v>0</v>
      </c>
      <c r="W34" s="29">
        <v>0</v>
      </c>
      <c r="X34" s="3">
        <f t="shared" si="8"/>
        <v>0</v>
      </c>
      <c r="Y34" s="28">
        <v>0</v>
      </c>
      <c r="Z34" s="21">
        <f t="shared" si="9"/>
        <v>0</v>
      </c>
      <c r="AA34" s="29">
        <v>0</v>
      </c>
      <c r="AB34" s="3">
        <f t="shared" si="10"/>
        <v>0</v>
      </c>
      <c r="AC34" s="28">
        <v>0</v>
      </c>
      <c r="AD34" s="21">
        <f t="shared" si="11"/>
        <v>0</v>
      </c>
      <c r="AE34" s="25">
        <f t="shared" si="12"/>
        <v>0</v>
      </c>
      <c r="AF34" s="26">
        <f t="shared" si="13"/>
        <v>0</v>
      </c>
    </row>
    <row r="35" spans="2:39" ht="15" customHeight="1" x14ac:dyDescent="0.25">
      <c r="B35" s="93">
        <v>15</v>
      </c>
      <c r="C35" s="133"/>
      <c r="D35" s="82" t="s">
        <v>101</v>
      </c>
      <c r="E35" s="94" t="s">
        <v>86</v>
      </c>
      <c r="F35" s="89">
        <v>41</v>
      </c>
      <c r="G35" s="71">
        <v>0</v>
      </c>
      <c r="H35" s="57">
        <f t="shared" si="0"/>
        <v>41</v>
      </c>
      <c r="I35" s="71">
        <v>10</v>
      </c>
      <c r="J35" s="64">
        <f t="shared" si="1"/>
        <v>31</v>
      </c>
      <c r="K35" s="72">
        <v>0</v>
      </c>
      <c r="L35" s="57">
        <f t="shared" si="2"/>
        <v>31</v>
      </c>
      <c r="M35" s="71">
        <v>4</v>
      </c>
      <c r="N35" s="58">
        <f t="shared" si="3"/>
        <v>27</v>
      </c>
      <c r="O35" s="72">
        <v>0</v>
      </c>
      <c r="P35" s="57">
        <f t="shared" si="4"/>
        <v>27</v>
      </c>
      <c r="Q35" s="71">
        <v>4</v>
      </c>
      <c r="R35" s="58">
        <f t="shared" si="17"/>
        <v>23</v>
      </c>
      <c r="S35" s="29">
        <v>0</v>
      </c>
      <c r="T35" s="3">
        <f t="shared" si="6"/>
        <v>23</v>
      </c>
      <c r="U35" s="28">
        <v>0</v>
      </c>
      <c r="V35" s="21">
        <f t="shared" si="7"/>
        <v>23</v>
      </c>
      <c r="W35" s="29">
        <v>0</v>
      </c>
      <c r="X35" s="3">
        <f t="shared" si="8"/>
        <v>23</v>
      </c>
      <c r="Y35" s="28">
        <v>0</v>
      </c>
      <c r="Z35" s="21">
        <f t="shared" si="9"/>
        <v>23</v>
      </c>
      <c r="AA35" s="29">
        <v>0</v>
      </c>
      <c r="AB35" s="3">
        <f t="shared" si="10"/>
        <v>23</v>
      </c>
      <c r="AC35" s="28">
        <v>0</v>
      </c>
      <c r="AD35" s="21">
        <f t="shared" si="11"/>
        <v>23</v>
      </c>
      <c r="AE35" s="25">
        <f t="shared" si="12"/>
        <v>18</v>
      </c>
      <c r="AF35" s="26">
        <f t="shared" si="13"/>
        <v>0.36</v>
      </c>
    </row>
    <row r="36" spans="2:39" ht="15" customHeight="1" thickBot="1" x14ac:dyDescent="0.3">
      <c r="B36" s="83">
        <v>16</v>
      </c>
      <c r="C36" s="134"/>
      <c r="D36" s="84" t="s">
        <v>112</v>
      </c>
      <c r="E36" s="67" t="s">
        <v>23</v>
      </c>
      <c r="F36" s="89">
        <v>0</v>
      </c>
      <c r="G36" s="90">
        <v>100</v>
      </c>
      <c r="H36" s="57">
        <f t="shared" si="0"/>
        <v>100</v>
      </c>
      <c r="I36" s="90">
        <v>100</v>
      </c>
      <c r="J36" s="64">
        <f t="shared" si="1"/>
        <v>0</v>
      </c>
      <c r="K36" s="72">
        <v>50</v>
      </c>
      <c r="L36" s="57">
        <f t="shared" si="2"/>
        <v>50</v>
      </c>
      <c r="M36" s="71">
        <v>50</v>
      </c>
      <c r="N36" s="58">
        <f t="shared" si="3"/>
        <v>0</v>
      </c>
      <c r="O36" s="85">
        <v>100</v>
      </c>
      <c r="P36" s="69">
        <f t="shared" si="4"/>
        <v>100</v>
      </c>
      <c r="Q36" s="86">
        <v>100</v>
      </c>
      <c r="R36" s="70">
        <f t="shared" si="17"/>
        <v>0</v>
      </c>
      <c r="S36" s="29">
        <v>0</v>
      </c>
      <c r="T36" s="3">
        <f t="shared" si="6"/>
        <v>0</v>
      </c>
      <c r="U36" s="28">
        <v>0</v>
      </c>
      <c r="V36" s="21">
        <f t="shared" si="7"/>
        <v>0</v>
      </c>
      <c r="W36" s="29">
        <v>0</v>
      </c>
      <c r="X36" s="3">
        <f t="shared" si="8"/>
        <v>0</v>
      </c>
      <c r="Y36" s="28">
        <v>0</v>
      </c>
      <c r="Z36" s="21">
        <f t="shared" si="9"/>
        <v>0</v>
      </c>
      <c r="AA36" s="29">
        <v>0</v>
      </c>
      <c r="AB36" s="3">
        <f t="shared" si="10"/>
        <v>0</v>
      </c>
      <c r="AC36" s="28">
        <v>0</v>
      </c>
      <c r="AD36" s="21">
        <f t="shared" si="11"/>
        <v>0</v>
      </c>
      <c r="AE36" s="25">
        <f t="shared" si="12"/>
        <v>250</v>
      </c>
      <c r="AF36" s="26">
        <f t="shared" si="13"/>
        <v>5</v>
      </c>
    </row>
    <row r="37" spans="2:39" ht="15" customHeight="1" thickBot="1" x14ac:dyDescent="0.3">
      <c r="B37" s="143" t="s">
        <v>85</v>
      </c>
      <c r="C37" s="144"/>
      <c r="D37" s="144"/>
      <c r="E37" s="145"/>
      <c r="F37" s="27">
        <f>(F22+F23+F24+F25+F26+F27+F28+F29+F30+F31+F32+F33+F34+F35+F36)</f>
        <v>3956</v>
      </c>
      <c r="G37" s="71">
        <f t="shared" ref="G37:AC37" si="18">(G22+G23+G24+G25+G26+G27+G28+G29+G30+G31+G32+G33+G34+G35+G36)</f>
        <v>2250</v>
      </c>
      <c r="H37" s="57">
        <f t="shared" si="0"/>
        <v>6206</v>
      </c>
      <c r="I37" s="71">
        <f t="shared" si="18"/>
        <v>2017</v>
      </c>
      <c r="J37" s="64">
        <f t="shared" si="1"/>
        <v>4189</v>
      </c>
      <c r="K37" s="72">
        <f t="shared" si="18"/>
        <v>1600</v>
      </c>
      <c r="L37" s="57">
        <f t="shared" si="2"/>
        <v>5789</v>
      </c>
      <c r="M37" s="71">
        <f t="shared" si="18"/>
        <v>1692</v>
      </c>
      <c r="N37" s="58">
        <f t="shared" si="3"/>
        <v>4097</v>
      </c>
      <c r="O37" s="74">
        <f t="shared" si="18"/>
        <v>1600</v>
      </c>
      <c r="P37" s="75">
        <v>7049</v>
      </c>
      <c r="Q37" s="76">
        <f t="shared" si="18"/>
        <v>1715</v>
      </c>
      <c r="R37" s="77">
        <v>5334</v>
      </c>
      <c r="S37" s="29">
        <f t="shared" si="18"/>
        <v>0</v>
      </c>
      <c r="T37" s="3">
        <f t="shared" si="6"/>
        <v>5334</v>
      </c>
      <c r="U37" s="28">
        <f>(U21+U22+U23+U24+U25+U26+U27+U28+U29+U30+U31+U32+U33+U34+U35+U36)</f>
        <v>0</v>
      </c>
      <c r="V37" s="21">
        <f t="shared" si="7"/>
        <v>5334</v>
      </c>
      <c r="W37" s="29">
        <f t="shared" si="18"/>
        <v>0</v>
      </c>
      <c r="X37" s="3">
        <f t="shared" si="8"/>
        <v>5334</v>
      </c>
      <c r="Y37" s="28">
        <f t="shared" si="18"/>
        <v>0</v>
      </c>
      <c r="Z37" s="21">
        <f t="shared" si="9"/>
        <v>5334</v>
      </c>
      <c r="AA37" s="29">
        <f t="shared" si="18"/>
        <v>0</v>
      </c>
      <c r="AB37" s="3">
        <f t="shared" si="10"/>
        <v>5334</v>
      </c>
      <c r="AC37" s="28">
        <f t="shared" si="18"/>
        <v>0</v>
      </c>
      <c r="AD37" s="21">
        <f t="shared" si="11"/>
        <v>5334</v>
      </c>
      <c r="AE37" s="25">
        <f t="shared" si="12"/>
        <v>5424</v>
      </c>
      <c r="AF37" s="26">
        <f t="shared" si="13"/>
        <v>108.48</v>
      </c>
    </row>
    <row r="38" spans="2:39" ht="15" customHeight="1" x14ac:dyDescent="0.25">
      <c r="B38" s="78">
        <v>1</v>
      </c>
      <c r="C38" s="135" t="s">
        <v>63</v>
      </c>
      <c r="D38" s="88" t="s">
        <v>117</v>
      </c>
      <c r="E38" s="52" t="s">
        <v>24</v>
      </c>
      <c r="F38" s="56">
        <v>3162</v>
      </c>
      <c r="G38" s="57">
        <v>150</v>
      </c>
      <c r="H38" s="57">
        <f t="shared" si="0"/>
        <v>3312</v>
      </c>
      <c r="I38" s="57">
        <v>139</v>
      </c>
      <c r="J38" s="64">
        <f t="shared" si="1"/>
        <v>3173</v>
      </c>
      <c r="K38" s="95">
        <v>1350</v>
      </c>
      <c r="L38" s="57">
        <f t="shared" si="2"/>
        <v>4523</v>
      </c>
      <c r="M38" s="96">
        <v>813</v>
      </c>
      <c r="N38" s="58">
        <f t="shared" si="3"/>
        <v>3710</v>
      </c>
      <c r="O38" s="79">
        <v>950</v>
      </c>
      <c r="P38" s="60">
        <f t="shared" si="4"/>
        <v>4660</v>
      </c>
      <c r="Q38" s="80">
        <v>1259</v>
      </c>
      <c r="R38" s="61">
        <f t="shared" ref="R38:R43" si="19">(P38-Q38)</f>
        <v>3401</v>
      </c>
      <c r="S38" s="29">
        <v>0</v>
      </c>
      <c r="T38" s="3">
        <f t="shared" si="6"/>
        <v>3401</v>
      </c>
      <c r="U38" s="28">
        <v>0</v>
      </c>
      <c r="V38" s="21">
        <f t="shared" si="7"/>
        <v>3401</v>
      </c>
      <c r="W38" s="29">
        <v>0</v>
      </c>
      <c r="X38" s="3">
        <f t="shared" si="8"/>
        <v>3401</v>
      </c>
      <c r="Y38" s="28">
        <v>0</v>
      </c>
      <c r="Z38" s="21">
        <f t="shared" si="9"/>
        <v>3401</v>
      </c>
      <c r="AA38" s="29">
        <v>0</v>
      </c>
      <c r="AB38" s="3">
        <f t="shared" si="10"/>
        <v>3401</v>
      </c>
      <c r="AC38" s="28">
        <v>0</v>
      </c>
      <c r="AD38" s="21">
        <f t="shared" si="11"/>
        <v>3401</v>
      </c>
      <c r="AE38" s="25">
        <f t="shared" si="12"/>
        <v>2211</v>
      </c>
      <c r="AF38" s="26">
        <f t="shared" si="13"/>
        <v>44.22</v>
      </c>
    </row>
    <row r="39" spans="2:39" ht="15" customHeight="1" x14ac:dyDescent="0.25">
      <c r="B39" s="97">
        <v>2</v>
      </c>
      <c r="C39" s="136"/>
      <c r="D39" s="82" t="s">
        <v>118</v>
      </c>
      <c r="E39" s="63" t="s">
        <v>25</v>
      </c>
      <c r="F39" s="56">
        <v>0</v>
      </c>
      <c r="G39" s="57">
        <v>0</v>
      </c>
      <c r="H39" s="57">
        <f t="shared" si="0"/>
        <v>0</v>
      </c>
      <c r="I39" s="57">
        <v>0</v>
      </c>
      <c r="J39" s="64">
        <f t="shared" si="1"/>
        <v>0</v>
      </c>
      <c r="K39" s="56">
        <v>0</v>
      </c>
      <c r="L39" s="57">
        <f t="shared" si="2"/>
        <v>0</v>
      </c>
      <c r="M39" s="57">
        <v>0</v>
      </c>
      <c r="N39" s="58">
        <f t="shared" si="3"/>
        <v>0</v>
      </c>
      <c r="O39" s="56">
        <v>0</v>
      </c>
      <c r="P39" s="57">
        <f t="shared" si="4"/>
        <v>0</v>
      </c>
      <c r="Q39" s="57">
        <v>0</v>
      </c>
      <c r="R39" s="58">
        <f t="shared" si="19"/>
        <v>0</v>
      </c>
      <c r="S39" s="20">
        <v>0</v>
      </c>
      <c r="T39" s="3">
        <f t="shared" si="6"/>
        <v>0</v>
      </c>
      <c r="U39" s="3">
        <v>0</v>
      </c>
      <c r="V39" s="21">
        <f t="shared" si="7"/>
        <v>0</v>
      </c>
      <c r="W39" s="20">
        <v>0</v>
      </c>
      <c r="X39" s="3">
        <f t="shared" si="8"/>
        <v>0</v>
      </c>
      <c r="Y39" s="3">
        <v>0</v>
      </c>
      <c r="Z39" s="21">
        <f t="shared" si="9"/>
        <v>0</v>
      </c>
      <c r="AA39" s="20">
        <v>0</v>
      </c>
      <c r="AB39" s="3">
        <f t="shared" si="10"/>
        <v>0</v>
      </c>
      <c r="AC39" s="3">
        <v>0</v>
      </c>
      <c r="AD39" s="21">
        <f t="shared" si="11"/>
        <v>0</v>
      </c>
      <c r="AE39" s="25">
        <f t="shared" si="12"/>
        <v>0</v>
      </c>
      <c r="AF39" s="26">
        <f t="shared" si="13"/>
        <v>0</v>
      </c>
    </row>
    <row r="40" spans="2:39" ht="15" customHeight="1" x14ac:dyDescent="0.25">
      <c r="B40" s="97">
        <v>3</v>
      </c>
      <c r="C40" s="136"/>
      <c r="D40" s="82" t="s">
        <v>122</v>
      </c>
      <c r="E40" s="63" t="s">
        <v>57</v>
      </c>
      <c r="F40" s="56">
        <v>0</v>
      </c>
      <c r="G40" s="57">
        <v>0</v>
      </c>
      <c r="H40" s="57">
        <f t="shared" si="0"/>
        <v>0</v>
      </c>
      <c r="I40" s="57">
        <v>0</v>
      </c>
      <c r="J40" s="64">
        <f t="shared" si="1"/>
        <v>0</v>
      </c>
      <c r="K40" s="56">
        <v>0</v>
      </c>
      <c r="L40" s="57">
        <f t="shared" si="2"/>
        <v>0</v>
      </c>
      <c r="M40" s="57">
        <v>0</v>
      </c>
      <c r="N40" s="58">
        <f t="shared" si="3"/>
        <v>0</v>
      </c>
      <c r="O40" s="56">
        <v>0</v>
      </c>
      <c r="P40" s="57">
        <f t="shared" si="4"/>
        <v>0</v>
      </c>
      <c r="Q40" s="57">
        <v>0</v>
      </c>
      <c r="R40" s="58">
        <f t="shared" si="19"/>
        <v>0</v>
      </c>
      <c r="S40" s="20">
        <v>0</v>
      </c>
      <c r="T40" s="3">
        <f t="shared" si="6"/>
        <v>0</v>
      </c>
      <c r="U40" s="3">
        <v>0</v>
      </c>
      <c r="V40" s="21">
        <f t="shared" si="7"/>
        <v>0</v>
      </c>
      <c r="W40" s="20">
        <v>0</v>
      </c>
      <c r="X40" s="3">
        <f t="shared" si="8"/>
        <v>0</v>
      </c>
      <c r="Y40" s="3">
        <v>0</v>
      </c>
      <c r="Z40" s="21">
        <f t="shared" si="9"/>
        <v>0</v>
      </c>
      <c r="AA40" s="20">
        <v>0</v>
      </c>
      <c r="AB40" s="3">
        <f t="shared" si="10"/>
        <v>0</v>
      </c>
      <c r="AC40" s="3">
        <v>0</v>
      </c>
      <c r="AD40" s="21">
        <f t="shared" si="11"/>
        <v>0</v>
      </c>
      <c r="AE40" s="25">
        <f t="shared" si="12"/>
        <v>0</v>
      </c>
      <c r="AF40" s="26">
        <f t="shared" si="13"/>
        <v>0</v>
      </c>
    </row>
    <row r="41" spans="2:39" ht="15" customHeight="1" x14ac:dyDescent="0.25">
      <c r="B41" s="97">
        <v>4</v>
      </c>
      <c r="C41" s="136"/>
      <c r="D41" s="82" t="s">
        <v>119</v>
      </c>
      <c r="E41" s="63" t="s">
        <v>26</v>
      </c>
      <c r="F41" s="56">
        <v>0</v>
      </c>
      <c r="G41" s="57">
        <v>0</v>
      </c>
      <c r="H41" s="57">
        <f t="shared" si="0"/>
        <v>0</v>
      </c>
      <c r="I41" s="57">
        <v>0</v>
      </c>
      <c r="J41" s="64">
        <f t="shared" si="1"/>
        <v>0</v>
      </c>
      <c r="K41" s="56">
        <v>0</v>
      </c>
      <c r="L41" s="57">
        <f t="shared" si="2"/>
        <v>0</v>
      </c>
      <c r="M41" s="57">
        <v>0</v>
      </c>
      <c r="N41" s="58">
        <f t="shared" si="3"/>
        <v>0</v>
      </c>
      <c r="O41" s="56">
        <v>0</v>
      </c>
      <c r="P41" s="57">
        <f t="shared" si="4"/>
        <v>0</v>
      </c>
      <c r="Q41" s="57">
        <v>0</v>
      </c>
      <c r="R41" s="58">
        <f t="shared" si="19"/>
        <v>0</v>
      </c>
      <c r="S41" s="20">
        <v>0</v>
      </c>
      <c r="T41" s="3">
        <f t="shared" si="6"/>
        <v>0</v>
      </c>
      <c r="U41" s="3">
        <v>0</v>
      </c>
      <c r="V41" s="21">
        <f t="shared" si="7"/>
        <v>0</v>
      </c>
      <c r="W41" s="20">
        <v>0</v>
      </c>
      <c r="X41" s="3">
        <f t="shared" si="8"/>
        <v>0</v>
      </c>
      <c r="Y41" s="3">
        <v>0</v>
      </c>
      <c r="Z41" s="21">
        <f t="shared" si="9"/>
        <v>0</v>
      </c>
      <c r="AA41" s="20">
        <v>0</v>
      </c>
      <c r="AB41" s="3">
        <f t="shared" si="10"/>
        <v>0</v>
      </c>
      <c r="AC41" s="3">
        <v>0</v>
      </c>
      <c r="AD41" s="21">
        <f t="shared" si="11"/>
        <v>0</v>
      </c>
      <c r="AE41" s="25">
        <f t="shared" si="12"/>
        <v>0</v>
      </c>
      <c r="AF41" s="26">
        <f t="shared" si="13"/>
        <v>0</v>
      </c>
    </row>
    <row r="42" spans="2:39" ht="15" customHeight="1" x14ac:dyDescent="0.25">
      <c r="B42" s="97">
        <v>5</v>
      </c>
      <c r="C42" s="136"/>
      <c r="D42" s="82" t="s">
        <v>120</v>
      </c>
      <c r="E42" s="63" t="s">
        <v>27</v>
      </c>
      <c r="F42" s="56">
        <v>27</v>
      </c>
      <c r="G42" s="57">
        <v>200</v>
      </c>
      <c r="H42" s="57">
        <f t="shared" si="0"/>
        <v>227</v>
      </c>
      <c r="I42" s="57">
        <v>200</v>
      </c>
      <c r="J42" s="64">
        <f t="shared" si="1"/>
        <v>27</v>
      </c>
      <c r="K42" s="56">
        <v>150</v>
      </c>
      <c r="L42" s="57">
        <f t="shared" si="2"/>
        <v>177</v>
      </c>
      <c r="M42" s="57">
        <v>150</v>
      </c>
      <c r="N42" s="58">
        <f t="shared" si="3"/>
        <v>27</v>
      </c>
      <c r="O42" s="56">
        <v>150</v>
      </c>
      <c r="P42" s="57">
        <f t="shared" si="4"/>
        <v>177</v>
      </c>
      <c r="Q42" s="57">
        <v>150</v>
      </c>
      <c r="R42" s="58">
        <f t="shared" si="19"/>
        <v>27</v>
      </c>
      <c r="S42" s="20">
        <v>0</v>
      </c>
      <c r="T42" s="3">
        <f t="shared" si="6"/>
        <v>27</v>
      </c>
      <c r="U42" s="3">
        <v>0</v>
      </c>
      <c r="V42" s="21">
        <f t="shared" si="7"/>
        <v>27</v>
      </c>
      <c r="W42" s="20">
        <v>0</v>
      </c>
      <c r="X42" s="3">
        <f t="shared" si="8"/>
        <v>27</v>
      </c>
      <c r="Y42" s="3">
        <v>0</v>
      </c>
      <c r="Z42" s="21">
        <f t="shared" si="9"/>
        <v>27</v>
      </c>
      <c r="AA42" s="20">
        <v>0</v>
      </c>
      <c r="AB42" s="3">
        <f t="shared" si="10"/>
        <v>27</v>
      </c>
      <c r="AC42" s="3">
        <v>0</v>
      </c>
      <c r="AD42" s="21">
        <f t="shared" si="11"/>
        <v>27</v>
      </c>
      <c r="AE42" s="25">
        <f t="shared" si="12"/>
        <v>500</v>
      </c>
      <c r="AF42" s="26">
        <f t="shared" si="13"/>
        <v>10</v>
      </c>
    </row>
    <row r="43" spans="2:39" ht="15" customHeight="1" thickBot="1" x14ac:dyDescent="0.3">
      <c r="B43" s="98">
        <v>6</v>
      </c>
      <c r="C43" s="137"/>
      <c r="D43" s="84" t="s">
        <v>121</v>
      </c>
      <c r="E43" s="67" t="s">
        <v>28</v>
      </c>
      <c r="F43" s="56">
        <v>52</v>
      </c>
      <c r="G43" s="57">
        <v>0</v>
      </c>
      <c r="H43" s="57">
        <f t="shared" si="0"/>
        <v>52</v>
      </c>
      <c r="I43" s="57">
        <v>0</v>
      </c>
      <c r="J43" s="64">
        <f t="shared" si="1"/>
        <v>52</v>
      </c>
      <c r="K43" s="56">
        <v>0</v>
      </c>
      <c r="L43" s="57">
        <f t="shared" si="2"/>
        <v>52</v>
      </c>
      <c r="M43" s="57">
        <v>0</v>
      </c>
      <c r="N43" s="58">
        <f t="shared" si="3"/>
        <v>52</v>
      </c>
      <c r="O43" s="68">
        <v>0</v>
      </c>
      <c r="P43" s="69">
        <f t="shared" si="4"/>
        <v>52</v>
      </c>
      <c r="Q43" s="69">
        <v>0</v>
      </c>
      <c r="R43" s="70">
        <f t="shared" si="19"/>
        <v>52</v>
      </c>
      <c r="S43" s="20">
        <v>0</v>
      </c>
      <c r="T43" s="3">
        <f t="shared" si="6"/>
        <v>52</v>
      </c>
      <c r="U43" s="3">
        <v>0</v>
      </c>
      <c r="V43" s="21">
        <f t="shared" si="7"/>
        <v>52</v>
      </c>
      <c r="W43" s="20">
        <v>0</v>
      </c>
      <c r="X43" s="3">
        <f t="shared" si="8"/>
        <v>52</v>
      </c>
      <c r="Y43" s="3">
        <v>0</v>
      </c>
      <c r="Z43" s="21">
        <f t="shared" si="9"/>
        <v>52</v>
      </c>
      <c r="AA43" s="20">
        <v>0</v>
      </c>
      <c r="AB43" s="3">
        <f t="shared" si="10"/>
        <v>52</v>
      </c>
      <c r="AC43" s="3">
        <v>0</v>
      </c>
      <c r="AD43" s="21">
        <f t="shared" si="11"/>
        <v>52</v>
      </c>
      <c r="AE43" s="25">
        <f t="shared" si="12"/>
        <v>0</v>
      </c>
      <c r="AF43" s="26">
        <f t="shared" si="13"/>
        <v>0</v>
      </c>
    </row>
    <row r="44" spans="2:39" ht="15" customHeight="1" thickBot="1" x14ac:dyDescent="0.3">
      <c r="B44" s="143" t="s">
        <v>85</v>
      </c>
      <c r="C44" s="144"/>
      <c r="D44" s="144"/>
      <c r="E44" s="145"/>
      <c r="F44" s="27">
        <f>SUM(F38:F43)</f>
        <v>3241</v>
      </c>
      <c r="G44" s="71">
        <f>SUM(G38:G43)</f>
        <v>350</v>
      </c>
      <c r="H44" s="57">
        <f t="shared" si="0"/>
        <v>3591</v>
      </c>
      <c r="I44" s="71">
        <f t="shared" ref="I44:AC44" si="20">SUM(I38:I43)</f>
        <v>339</v>
      </c>
      <c r="J44" s="64">
        <f t="shared" si="1"/>
        <v>3252</v>
      </c>
      <c r="K44" s="72">
        <f t="shared" si="20"/>
        <v>1500</v>
      </c>
      <c r="L44" s="57">
        <f t="shared" si="2"/>
        <v>4752</v>
      </c>
      <c r="M44" s="71">
        <f t="shared" si="20"/>
        <v>963</v>
      </c>
      <c r="N44" s="58">
        <f t="shared" si="3"/>
        <v>3789</v>
      </c>
      <c r="O44" s="74">
        <f t="shared" si="20"/>
        <v>1100</v>
      </c>
      <c r="P44" s="75">
        <f t="shared" si="4"/>
        <v>4889</v>
      </c>
      <c r="Q44" s="76">
        <f t="shared" si="20"/>
        <v>1409</v>
      </c>
      <c r="R44" s="77">
        <f t="shared" si="20"/>
        <v>3480</v>
      </c>
      <c r="S44" s="29">
        <f t="shared" si="20"/>
        <v>0</v>
      </c>
      <c r="T44" s="3">
        <f t="shared" si="6"/>
        <v>3480</v>
      </c>
      <c r="U44" s="28">
        <f>SUM(U38:U43)</f>
        <v>0</v>
      </c>
      <c r="V44" s="21">
        <f t="shared" si="7"/>
        <v>3480</v>
      </c>
      <c r="W44" s="29">
        <f t="shared" si="20"/>
        <v>0</v>
      </c>
      <c r="X44" s="3">
        <f t="shared" si="8"/>
        <v>3480</v>
      </c>
      <c r="Y44" s="28">
        <f t="shared" si="20"/>
        <v>0</v>
      </c>
      <c r="Z44" s="21">
        <f t="shared" si="9"/>
        <v>3480</v>
      </c>
      <c r="AA44" s="29">
        <f t="shared" si="20"/>
        <v>0</v>
      </c>
      <c r="AB44" s="3">
        <f t="shared" si="10"/>
        <v>3480</v>
      </c>
      <c r="AC44" s="28">
        <f t="shared" si="20"/>
        <v>0</v>
      </c>
      <c r="AD44" s="21">
        <f t="shared" si="11"/>
        <v>3480</v>
      </c>
      <c r="AE44" s="25">
        <f t="shared" si="12"/>
        <v>2711</v>
      </c>
      <c r="AF44" s="26">
        <f t="shared" si="13"/>
        <v>54.22</v>
      </c>
    </row>
    <row r="45" spans="2:39" ht="15" customHeight="1" thickBot="1" x14ac:dyDescent="0.3">
      <c r="B45" s="78">
        <v>1</v>
      </c>
      <c r="C45" s="123" t="s">
        <v>64</v>
      </c>
      <c r="D45" s="117" t="s">
        <v>123</v>
      </c>
      <c r="E45" s="52" t="s">
        <v>29</v>
      </c>
      <c r="F45" s="56">
        <v>0</v>
      </c>
      <c r="G45" s="57">
        <v>250</v>
      </c>
      <c r="H45" s="57">
        <f t="shared" si="0"/>
        <v>250</v>
      </c>
      <c r="I45" s="57">
        <v>250</v>
      </c>
      <c r="J45" s="64">
        <f t="shared" si="1"/>
        <v>0</v>
      </c>
      <c r="K45" s="56">
        <v>800</v>
      </c>
      <c r="L45" s="57">
        <f t="shared" si="2"/>
        <v>800</v>
      </c>
      <c r="M45" s="57">
        <v>800</v>
      </c>
      <c r="N45" s="58">
        <f t="shared" si="3"/>
        <v>0</v>
      </c>
      <c r="O45" s="59">
        <v>300</v>
      </c>
      <c r="P45" s="60">
        <f t="shared" si="4"/>
        <v>300</v>
      </c>
      <c r="Q45" s="60">
        <v>300</v>
      </c>
      <c r="R45" s="61">
        <f t="shared" ref="R45:R53" si="21">(P45-Q45)</f>
        <v>0</v>
      </c>
      <c r="S45" s="20">
        <v>0</v>
      </c>
      <c r="T45" s="3">
        <f t="shared" si="6"/>
        <v>0</v>
      </c>
      <c r="U45" s="3">
        <v>0</v>
      </c>
      <c r="V45" s="21">
        <f t="shared" si="7"/>
        <v>0</v>
      </c>
      <c r="W45" s="20">
        <v>0</v>
      </c>
      <c r="X45" s="3">
        <f t="shared" si="8"/>
        <v>0</v>
      </c>
      <c r="Y45" s="3">
        <v>0</v>
      </c>
      <c r="Z45" s="21">
        <f t="shared" si="9"/>
        <v>0</v>
      </c>
      <c r="AA45" s="20">
        <v>0</v>
      </c>
      <c r="AB45" s="3">
        <f t="shared" si="10"/>
        <v>0</v>
      </c>
      <c r="AC45" s="3">
        <v>0</v>
      </c>
      <c r="AD45" s="21">
        <f t="shared" si="11"/>
        <v>0</v>
      </c>
      <c r="AE45" s="25">
        <f t="shared" si="12"/>
        <v>1350</v>
      </c>
      <c r="AF45" s="26">
        <f t="shared" si="13"/>
        <v>27</v>
      </c>
      <c r="AM45" s="118"/>
    </row>
    <row r="46" spans="2:39" ht="15" customHeight="1" x14ac:dyDescent="0.25">
      <c r="B46" s="97">
        <v>2</v>
      </c>
      <c r="C46" s="124"/>
      <c r="D46" s="51" t="s">
        <v>130</v>
      </c>
      <c r="E46" s="63" t="s">
        <v>30</v>
      </c>
      <c r="F46" s="56">
        <v>86</v>
      </c>
      <c r="G46" s="57">
        <v>350</v>
      </c>
      <c r="H46" s="57">
        <f t="shared" si="0"/>
        <v>436</v>
      </c>
      <c r="I46" s="57">
        <v>350</v>
      </c>
      <c r="J46" s="64">
        <f t="shared" si="1"/>
        <v>86</v>
      </c>
      <c r="K46" s="56">
        <v>300</v>
      </c>
      <c r="L46" s="57">
        <f t="shared" si="2"/>
        <v>386</v>
      </c>
      <c r="M46" s="57">
        <v>300</v>
      </c>
      <c r="N46" s="58">
        <f t="shared" si="3"/>
        <v>86</v>
      </c>
      <c r="O46" s="56">
        <v>350</v>
      </c>
      <c r="P46" s="57">
        <f t="shared" si="4"/>
        <v>436</v>
      </c>
      <c r="Q46" s="57">
        <v>350</v>
      </c>
      <c r="R46" s="58">
        <f t="shared" si="21"/>
        <v>86</v>
      </c>
      <c r="S46" s="20">
        <v>0</v>
      </c>
      <c r="T46" s="3">
        <f t="shared" si="6"/>
        <v>86</v>
      </c>
      <c r="U46" s="3">
        <v>0</v>
      </c>
      <c r="V46" s="21">
        <f t="shared" si="7"/>
        <v>86</v>
      </c>
      <c r="W46" s="20">
        <v>0</v>
      </c>
      <c r="X46" s="3">
        <f t="shared" si="8"/>
        <v>86</v>
      </c>
      <c r="Y46" s="3">
        <v>0</v>
      </c>
      <c r="Z46" s="21">
        <f t="shared" si="9"/>
        <v>86</v>
      </c>
      <c r="AA46" s="20">
        <v>0</v>
      </c>
      <c r="AB46" s="3">
        <f t="shared" si="10"/>
        <v>86</v>
      </c>
      <c r="AC46" s="3">
        <v>0</v>
      </c>
      <c r="AD46" s="21">
        <f t="shared" si="11"/>
        <v>86</v>
      </c>
      <c r="AE46" s="25">
        <f t="shared" si="12"/>
        <v>1000</v>
      </c>
      <c r="AF46" s="26">
        <f t="shared" si="13"/>
        <v>20</v>
      </c>
    </row>
    <row r="47" spans="2:39" ht="15" customHeight="1" x14ac:dyDescent="0.25">
      <c r="B47" s="97">
        <v>3</v>
      </c>
      <c r="C47" s="124"/>
      <c r="D47" s="51" t="s">
        <v>129</v>
      </c>
      <c r="E47" s="63" t="s">
        <v>31</v>
      </c>
      <c r="F47" s="56">
        <v>4</v>
      </c>
      <c r="G47" s="57">
        <v>100</v>
      </c>
      <c r="H47" s="57">
        <f t="shared" si="0"/>
        <v>104</v>
      </c>
      <c r="I47" s="57">
        <v>100</v>
      </c>
      <c r="J47" s="64">
        <f t="shared" si="1"/>
        <v>4</v>
      </c>
      <c r="K47" s="56">
        <v>0</v>
      </c>
      <c r="L47" s="57">
        <f t="shared" si="2"/>
        <v>4</v>
      </c>
      <c r="M47" s="57">
        <v>0</v>
      </c>
      <c r="N47" s="58">
        <f t="shared" si="3"/>
        <v>4</v>
      </c>
      <c r="O47" s="56">
        <v>100</v>
      </c>
      <c r="P47" s="57">
        <f t="shared" si="4"/>
        <v>104</v>
      </c>
      <c r="Q47" s="57">
        <v>100</v>
      </c>
      <c r="R47" s="58">
        <f t="shared" si="21"/>
        <v>4</v>
      </c>
      <c r="S47" s="20">
        <v>0</v>
      </c>
      <c r="T47" s="3">
        <f t="shared" si="6"/>
        <v>4</v>
      </c>
      <c r="U47" s="3">
        <v>0</v>
      </c>
      <c r="V47" s="21">
        <f t="shared" si="7"/>
        <v>4</v>
      </c>
      <c r="W47" s="20">
        <v>0</v>
      </c>
      <c r="X47" s="3">
        <f t="shared" si="8"/>
        <v>4</v>
      </c>
      <c r="Y47" s="3">
        <v>0</v>
      </c>
      <c r="Z47" s="21">
        <f t="shared" si="9"/>
        <v>4</v>
      </c>
      <c r="AA47" s="20">
        <v>0</v>
      </c>
      <c r="AB47" s="3">
        <f t="shared" si="10"/>
        <v>4</v>
      </c>
      <c r="AC47" s="3">
        <v>0</v>
      </c>
      <c r="AD47" s="21">
        <f t="shared" si="11"/>
        <v>4</v>
      </c>
      <c r="AE47" s="25">
        <f t="shared" si="12"/>
        <v>200</v>
      </c>
      <c r="AF47" s="26">
        <f t="shared" si="13"/>
        <v>4</v>
      </c>
    </row>
    <row r="48" spans="2:39" ht="15" customHeight="1" x14ac:dyDescent="0.25">
      <c r="B48" s="97">
        <v>4</v>
      </c>
      <c r="C48" s="124"/>
      <c r="D48" s="51" t="s">
        <v>124</v>
      </c>
      <c r="E48" s="63" t="s">
        <v>32</v>
      </c>
      <c r="F48" s="56">
        <v>74</v>
      </c>
      <c r="G48" s="57">
        <v>0</v>
      </c>
      <c r="H48" s="57">
        <f t="shared" si="0"/>
        <v>74</v>
      </c>
      <c r="I48" s="57">
        <v>0</v>
      </c>
      <c r="J48" s="64">
        <f t="shared" si="1"/>
        <v>74</v>
      </c>
      <c r="K48" s="56">
        <v>0</v>
      </c>
      <c r="L48" s="57">
        <f t="shared" si="2"/>
        <v>74</v>
      </c>
      <c r="M48" s="57">
        <v>0</v>
      </c>
      <c r="N48" s="58">
        <f t="shared" si="3"/>
        <v>74</v>
      </c>
      <c r="O48" s="56">
        <v>0</v>
      </c>
      <c r="P48" s="57">
        <f t="shared" si="4"/>
        <v>74</v>
      </c>
      <c r="Q48" s="57">
        <v>0</v>
      </c>
      <c r="R48" s="58">
        <f t="shared" si="21"/>
        <v>74</v>
      </c>
      <c r="S48" s="20">
        <v>0</v>
      </c>
      <c r="T48" s="3">
        <f t="shared" si="6"/>
        <v>74</v>
      </c>
      <c r="U48" s="3">
        <v>0</v>
      </c>
      <c r="V48" s="21">
        <f t="shared" si="7"/>
        <v>74</v>
      </c>
      <c r="W48" s="20">
        <v>0</v>
      </c>
      <c r="X48" s="3">
        <f t="shared" si="8"/>
        <v>74</v>
      </c>
      <c r="Y48" s="3">
        <v>0</v>
      </c>
      <c r="Z48" s="21">
        <f t="shared" si="9"/>
        <v>74</v>
      </c>
      <c r="AA48" s="20">
        <v>0</v>
      </c>
      <c r="AB48" s="3">
        <f t="shared" si="10"/>
        <v>74</v>
      </c>
      <c r="AC48" s="3">
        <v>0</v>
      </c>
      <c r="AD48" s="21">
        <f t="shared" si="11"/>
        <v>74</v>
      </c>
      <c r="AE48" s="25">
        <f t="shared" si="12"/>
        <v>0</v>
      </c>
      <c r="AF48" s="26">
        <f t="shared" si="13"/>
        <v>0</v>
      </c>
    </row>
    <row r="49" spans="2:32" ht="15" customHeight="1" x14ac:dyDescent="0.25">
      <c r="B49" s="97">
        <v>5</v>
      </c>
      <c r="C49" s="124"/>
      <c r="D49" s="51" t="s">
        <v>125</v>
      </c>
      <c r="E49" s="63" t="s">
        <v>33</v>
      </c>
      <c r="F49" s="56">
        <v>60</v>
      </c>
      <c r="G49" s="57">
        <v>50</v>
      </c>
      <c r="H49" s="57">
        <f t="shared" si="0"/>
        <v>110</v>
      </c>
      <c r="I49" s="57">
        <v>50</v>
      </c>
      <c r="J49" s="64">
        <f t="shared" si="1"/>
        <v>60</v>
      </c>
      <c r="K49" s="56">
        <v>100</v>
      </c>
      <c r="L49" s="57">
        <f t="shared" si="2"/>
        <v>160</v>
      </c>
      <c r="M49" s="57">
        <v>100</v>
      </c>
      <c r="N49" s="58">
        <f t="shared" si="3"/>
        <v>60</v>
      </c>
      <c r="O49" s="56">
        <v>50</v>
      </c>
      <c r="P49" s="57">
        <f t="shared" si="4"/>
        <v>110</v>
      </c>
      <c r="Q49" s="57">
        <v>50</v>
      </c>
      <c r="R49" s="58">
        <f t="shared" si="21"/>
        <v>60</v>
      </c>
      <c r="S49" s="20">
        <v>0</v>
      </c>
      <c r="T49" s="3">
        <f t="shared" si="6"/>
        <v>60</v>
      </c>
      <c r="U49" s="3">
        <v>0</v>
      </c>
      <c r="V49" s="21">
        <f t="shared" si="7"/>
        <v>60</v>
      </c>
      <c r="W49" s="20">
        <v>0</v>
      </c>
      <c r="X49" s="3">
        <f t="shared" si="8"/>
        <v>60</v>
      </c>
      <c r="Y49" s="3">
        <v>0</v>
      </c>
      <c r="Z49" s="21">
        <f t="shared" si="9"/>
        <v>60</v>
      </c>
      <c r="AA49" s="20">
        <v>0</v>
      </c>
      <c r="AB49" s="3">
        <f t="shared" si="10"/>
        <v>60</v>
      </c>
      <c r="AC49" s="3">
        <v>0</v>
      </c>
      <c r="AD49" s="21">
        <f t="shared" si="11"/>
        <v>60</v>
      </c>
      <c r="AE49" s="25">
        <f t="shared" si="12"/>
        <v>200</v>
      </c>
      <c r="AF49" s="26">
        <f t="shared" si="13"/>
        <v>4</v>
      </c>
    </row>
    <row r="50" spans="2:32" ht="15" customHeight="1" x14ac:dyDescent="0.25">
      <c r="B50" s="97">
        <v>6</v>
      </c>
      <c r="C50" s="124"/>
      <c r="D50" s="51" t="s">
        <v>126</v>
      </c>
      <c r="E50" s="63" t="s">
        <v>34</v>
      </c>
      <c r="F50" s="56">
        <v>45</v>
      </c>
      <c r="G50" s="57">
        <v>50</v>
      </c>
      <c r="H50" s="57">
        <f t="shared" si="0"/>
        <v>95</v>
      </c>
      <c r="I50" s="57">
        <v>50</v>
      </c>
      <c r="J50" s="64">
        <f t="shared" si="1"/>
        <v>45</v>
      </c>
      <c r="K50" s="56">
        <v>100</v>
      </c>
      <c r="L50" s="57">
        <f t="shared" si="2"/>
        <v>145</v>
      </c>
      <c r="M50" s="57">
        <v>100</v>
      </c>
      <c r="N50" s="58">
        <f t="shared" si="3"/>
        <v>45</v>
      </c>
      <c r="O50" s="56">
        <v>50</v>
      </c>
      <c r="P50" s="57">
        <f t="shared" si="4"/>
        <v>95</v>
      </c>
      <c r="Q50" s="57">
        <v>50</v>
      </c>
      <c r="R50" s="58">
        <f t="shared" si="21"/>
        <v>45</v>
      </c>
      <c r="S50" s="20">
        <v>0</v>
      </c>
      <c r="T50" s="3">
        <f t="shared" si="6"/>
        <v>45</v>
      </c>
      <c r="U50" s="3">
        <v>0</v>
      </c>
      <c r="V50" s="21">
        <f t="shared" si="7"/>
        <v>45</v>
      </c>
      <c r="W50" s="20">
        <v>0</v>
      </c>
      <c r="X50" s="3">
        <f t="shared" si="8"/>
        <v>45</v>
      </c>
      <c r="Y50" s="3">
        <v>0</v>
      </c>
      <c r="Z50" s="21">
        <f t="shared" si="9"/>
        <v>45</v>
      </c>
      <c r="AA50" s="20">
        <v>0</v>
      </c>
      <c r="AB50" s="3">
        <f t="shared" si="10"/>
        <v>45</v>
      </c>
      <c r="AC50" s="3">
        <v>0</v>
      </c>
      <c r="AD50" s="21">
        <f t="shared" si="11"/>
        <v>45</v>
      </c>
      <c r="AE50" s="25">
        <f t="shared" si="12"/>
        <v>200</v>
      </c>
      <c r="AF50" s="26">
        <f t="shared" si="13"/>
        <v>4</v>
      </c>
    </row>
    <row r="51" spans="2:32" ht="15" customHeight="1" x14ac:dyDescent="0.25">
      <c r="B51" s="97">
        <v>7</v>
      </c>
      <c r="C51" s="124"/>
      <c r="D51" s="51" t="s">
        <v>127</v>
      </c>
      <c r="E51" s="63" t="s">
        <v>35</v>
      </c>
      <c r="F51" s="56">
        <v>169</v>
      </c>
      <c r="G51" s="57">
        <v>500</v>
      </c>
      <c r="H51" s="57">
        <f t="shared" si="0"/>
        <v>669</v>
      </c>
      <c r="I51" s="57">
        <v>500</v>
      </c>
      <c r="J51" s="64">
        <f t="shared" si="1"/>
        <v>169</v>
      </c>
      <c r="K51" s="56">
        <v>0</v>
      </c>
      <c r="L51" s="57">
        <f t="shared" si="2"/>
        <v>169</v>
      </c>
      <c r="M51" s="57">
        <v>0</v>
      </c>
      <c r="N51" s="58">
        <f t="shared" si="3"/>
        <v>169</v>
      </c>
      <c r="O51" s="56">
        <v>450</v>
      </c>
      <c r="P51" s="57">
        <f t="shared" si="4"/>
        <v>619</v>
      </c>
      <c r="Q51" s="57">
        <v>450</v>
      </c>
      <c r="R51" s="58">
        <f t="shared" si="21"/>
        <v>169</v>
      </c>
      <c r="S51" s="20">
        <v>0</v>
      </c>
      <c r="T51" s="3">
        <f t="shared" si="6"/>
        <v>169</v>
      </c>
      <c r="U51" s="3">
        <v>0</v>
      </c>
      <c r="V51" s="21">
        <f t="shared" si="7"/>
        <v>169</v>
      </c>
      <c r="W51" s="20">
        <v>0</v>
      </c>
      <c r="X51" s="3">
        <f t="shared" si="8"/>
        <v>169</v>
      </c>
      <c r="Y51" s="3">
        <v>0</v>
      </c>
      <c r="Z51" s="21">
        <f t="shared" si="9"/>
        <v>169</v>
      </c>
      <c r="AA51" s="20">
        <v>0</v>
      </c>
      <c r="AB51" s="3">
        <f t="shared" si="10"/>
        <v>169</v>
      </c>
      <c r="AC51" s="3">
        <v>0</v>
      </c>
      <c r="AD51" s="21">
        <f t="shared" si="11"/>
        <v>169</v>
      </c>
      <c r="AE51" s="25">
        <f t="shared" si="12"/>
        <v>950</v>
      </c>
      <c r="AF51" s="26">
        <f t="shared" si="13"/>
        <v>19</v>
      </c>
    </row>
    <row r="52" spans="2:32" ht="15" customHeight="1" x14ac:dyDescent="0.25">
      <c r="B52" s="98">
        <v>8</v>
      </c>
      <c r="C52" s="124"/>
      <c r="D52" s="66" t="s">
        <v>128</v>
      </c>
      <c r="E52" s="94" t="s">
        <v>36</v>
      </c>
      <c r="F52" s="56">
        <v>0</v>
      </c>
      <c r="G52" s="57">
        <v>0</v>
      </c>
      <c r="H52" s="57">
        <f t="shared" si="0"/>
        <v>0</v>
      </c>
      <c r="I52" s="57">
        <v>0</v>
      </c>
      <c r="J52" s="64">
        <f t="shared" si="1"/>
        <v>0</v>
      </c>
      <c r="K52" s="56">
        <v>0</v>
      </c>
      <c r="L52" s="57">
        <f t="shared" si="2"/>
        <v>0</v>
      </c>
      <c r="M52" s="57">
        <v>0</v>
      </c>
      <c r="N52" s="58">
        <f t="shared" si="3"/>
        <v>0</v>
      </c>
      <c r="O52" s="56">
        <v>0</v>
      </c>
      <c r="P52" s="57">
        <f t="shared" si="4"/>
        <v>0</v>
      </c>
      <c r="Q52" s="57">
        <v>0</v>
      </c>
      <c r="R52" s="58">
        <f t="shared" si="21"/>
        <v>0</v>
      </c>
      <c r="S52" s="20">
        <v>0</v>
      </c>
      <c r="T52" s="3">
        <f t="shared" si="6"/>
        <v>0</v>
      </c>
      <c r="U52" s="3">
        <v>0</v>
      </c>
      <c r="V52" s="21">
        <f t="shared" si="7"/>
        <v>0</v>
      </c>
      <c r="W52" s="20">
        <v>0</v>
      </c>
      <c r="X52" s="3">
        <f t="shared" si="8"/>
        <v>0</v>
      </c>
      <c r="Y52" s="3">
        <v>0</v>
      </c>
      <c r="Z52" s="21">
        <f t="shared" si="9"/>
        <v>0</v>
      </c>
      <c r="AA52" s="20">
        <v>0</v>
      </c>
      <c r="AB52" s="3">
        <f t="shared" si="10"/>
        <v>0</v>
      </c>
      <c r="AC52" s="3">
        <v>0</v>
      </c>
      <c r="AD52" s="21">
        <f t="shared" si="11"/>
        <v>0</v>
      </c>
      <c r="AE52" s="25">
        <f t="shared" si="12"/>
        <v>0</v>
      </c>
      <c r="AF52" s="26">
        <f t="shared" si="13"/>
        <v>0</v>
      </c>
    </row>
    <row r="53" spans="2:32" ht="15" customHeight="1" thickBot="1" x14ac:dyDescent="0.3">
      <c r="B53" s="99">
        <v>9</v>
      </c>
      <c r="C53" s="125"/>
      <c r="D53" s="100" t="s">
        <v>156</v>
      </c>
      <c r="E53" s="101" t="s">
        <v>155</v>
      </c>
      <c r="F53" s="68">
        <v>39</v>
      </c>
      <c r="G53" s="69">
        <v>0</v>
      </c>
      <c r="H53" s="69">
        <f t="shared" si="0"/>
        <v>39</v>
      </c>
      <c r="I53" s="69">
        <v>0</v>
      </c>
      <c r="J53" s="102">
        <f t="shared" si="1"/>
        <v>39</v>
      </c>
      <c r="K53" s="68">
        <v>0</v>
      </c>
      <c r="L53" s="69">
        <f t="shared" si="2"/>
        <v>39</v>
      </c>
      <c r="M53" s="69">
        <v>0</v>
      </c>
      <c r="N53" s="70">
        <f t="shared" si="3"/>
        <v>39</v>
      </c>
      <c r="O53" s="68">
        <v>0</v>
      </c>
      <c r="P53" s="69">
        <f t="shared" si="4"/>
        <v>39</v>
      </c>
      <c r="Q53" s="69">
        <v>0</v>
      </c>
      <c r="R53" s="70">
        <f t="shared" si="21"/>
        <v>39</v>
      </c>
      <c r="S53" s="20">
        <v>0</v>
      </c>
      <c r="T53" s="3">
        <f t="shared" si="6"/>
        <v>39</v>
      </c>
      <c r="U53" s="3">
        <v>0</v>
      </c>
      <c r="V53" s="21">
        <f t="shared" si="7"/>
        <v>39</v>
      </c>
      <c r="W53" s="20">
        <v>0</v>
      </c>
      <c r="X53" s="3">
        <f t="shared" si="8"/>
        <v>39</v>
      </c>
      <c r="Y53" s="3">
        <v>0</v>
      </c>
      <c r="Z53" s="21">
        <f t="shared" si="9"/>
        <v>39</v>
      </c>
      <c r="AA53" s="20">
        <v>0</v>
      </c>
      <c r="AB53" s="3">
        <f t="shared" si="10"/>
        <v>39</v>
      </c>
      <c r="AC53" s="3">
        <v>0</v>
      </c>
      <c r="AD53" s="21">
        <f t="shared" si="11"/>
        <v>39</v>
      </c>
      <c r="AE53" s="25">
        <f t="shared" si="12"/>
        <v>0</v>
      </c>
      <c r="AF53" s="26">
        <f t="shared" si="13"/>
        <v>0</v>
      </c>
    </row>
    <row r="54" spans="2:32" ht="15" customHeight="1" thickBot="1" x14ac:dyDescent="0.3">
      <c r="B54" s="143" t="s">
        <v>85</v>
      </c>
      <c r="C54" s="144"/>
      <c r="D54" s="144"/>
      <c r="E54" s="145"/>
      <c r="F54" s="74">
        <f t="shared" ref="F54:AC54" si="22">(F45+F46+F47+F48+F49+F50+F51+F52)</f>
        <v>438</v>
      </c>
      <c r="G54" s="76">
        <f t="shared" si="22"/>
        <v>1300</v>
      </c>
      <c r="H54" s="75">
        <f t="shared" si="0"/>
        <v>1738</v>
      </c>
      <c r="I54" s="76">
        <f t="shared" si="22"/>
        <v>1300</v>
      </c>
      <c r="J54" s="103">
        <f t="shared" si="1"/>
        <v>438</v>
      </c>
      <c r="K54" s="74">
        <f t="shared" si="22"/>
        <v>1300</v>
      </c>
      <c r="L54" s="75">
        <f t="shared" si="2"/>
        <v>1738</v>
      </c>
      <c r="M54" s="76">
        <f t="shared" si="22"/>
        <v>1300</v>
      </c>
      <c r="N54" s="104">
        <f t="shared" si="3"/>
        <v>438</v>
      </c>
      <c r="O54" s="74">
        <f t="shared" si="22"/>
        <v>1300</v>
      </c>
      <c r="P54" s="75">
        <f t="shared" si="4"/>
        <v>1738</v>
      </c>
      <c r="Q54" s="76">
        <f t="shared" si="22"/>
        <v>1300</v>
      </c>
      <c r="R54" s="77">
        <v>477</v>
      </c>
      <c r="S54" s="29">
        <f t="shared" si="22"/>
        <v>0</v>
      </c>
      <c r="T54" s="3">
        <f t="shared" si="6"/>
        <v>477</v>
      </c>
      <c r="U54" s="28">
        <f t="shared" si="22"/>
        <v>0</v>
      </c>
      <c r="V54" s="21">
        <f t="shared" si="7"/>
        <v>477</v>
      </c>
      <c r="W54" s="29">
        <f t="shared" si="22"/>
        <v>0</v>
      </c>
      <c r="X54" s="3">
        <f t="shared" si="8"/>
        <v>477</v>
      </c>
      <c r="Y54" s="28">
        <f t="shared" si="22"/>
        <v>0</v>
      </c>
      <c r="Z54" s="21">
        <f t="shared" si="9"/>
        <v>477</v>
      </c>
      <c r="AA54" s="29">
        <f t="shared" si="22"/>
        <v>0</v>
      </c>
      <c r="AB54" s="3">
        <f t="shared" si="10"/>
        <v>477</v>
      </c>
      <c r="AC54" s="28">
        <f t="shared" si="22"/>
        <v>0</v>
      </c>
      <c r="AD54" s="21">
        <f t="shared" si="11"/>
        <v>477</v>
      </c>
      <c r="AE54" s="25">
        <f t="shared" si="12"/>
        <v>3900</v>
      </c>
      <c r="AF54" s="26">
        <f t="shared" si="13"/>
        <v>78</v>
      </c>
    </row>
    <row r="55" spans="2:32" ht="15" customHeight="1" x14ac:dyDescent="0.25">
      <c r="B55" s="105">
        <v>1</v>
      </c>
      <c r="C55" s="138" t="s">
        <v>65</v>
      </c>
      <c r="D55" s="78" t="s">
        <v>131</v>
      </c>
      <c r="E55" s="106" t="s">
        <v>37</v>
      </c>
      <c r="F55" s="79">
        <v>7</v>
      </c>
      <c r="G55" s="80">
        <v>100</v>
      </c>
      <c r="H55" s="60">
        <f t="shared" si="0"/>
        <v>107</v>
      </c>
      <c r="I55" s="80">
        <v>100</v>
      </c>
      <c r="J55" s="107">
        <f t="shared" si="1"/>
        <v>7</v>
      </c>
      <c r="K55" s="79">
        <v>50</v>
      </c>
      <c r="L55" s="60">
        <f t="shared" si="2"/>
        <v>57</v>
      </c>
      <c r="M55" s="80">
        <v>50</v>
      </c>
      <c r="N55" s="61">
        <f t="shared" si="3"/>
        <v>7</v>
      </c>
      <c r="O55" s="79">
        <v>0</v>
      </c>
      <c r="P55" s="60">
        <f t="shared" si="4"/>
        <v>7</v>
      </c>
      <c r="Q55" s="80">
        <v>0</v>
      </c>
      <c r="R55" s="61">
        <f t="shared" ref="R55:R58" si="23">(P55-Q55)</f>
        <v>7</v>
      </c>
      <c r="S55" s="29">
        <v>0</v>
      </c>
      <c r="T55" s="3">
        <f t="shared" si="6"/>
        <v>7</v>
      </c>
      <c r="U55" s="28">
        <v>0</v>
      </c>
      <c r="V55" s="21">
        <f t="shared" si="7"/>
        <v>7</v>
      </c>
      <c r="W55" s="29">
        <v>0</v>
      </c>
      <c r="X55" s="3">
        <f t="shared" si="8"/>
        <v>7</v>
      </c>
      <c r="Y55" s="28">
        <v>0</v>
      </c>
      <c r="Z55" s="21">
        <f t="shared" si="9"/>
        <v>7</v>
      </c>
      <c r="AA55" s="29">
        <v>0</v>
      </c>
      <c r="AB55" s="3">
        <f t="shared" si="10"/>
        <v>7</v>
      </c>
      <c r="AC55" s="28">
        <v>0</v>
      </c>
      <c r="AD55" s="21">
        <f t="shared" si="11"/>
        <v>7</v>
      </c>
      <c r="AE55" s="25">
        <f t="shared" si="12"/>
        <v>150</v>
      </c>
      <c r="AF55" s="26">
        <f t="shared" si="13"/>
        <v>3</v>
      </c>
    </row>
    <row r="56" spans="2:32" ht="15" customHeight="1" x14ac:dyDescent="0.25">
      <c r="B56" s="81">
        <v>2</v>
      </c>
      <c r="C56" s="139"/>
      <c r="D56" s="82" t="s">
        <v>134</v>
      </c>
      <c r="E56" s="63" t="s">
        <v>38</v>
      </c>
      <c r="F56" s="72">
        <v>0</v>
      </c>
      <c r="G56" s="71">
        <v>0</v>
      </c>
      <c r="H56" s="57">
        <f t="shared" si="0"/>
        <v>0</v>
      </c>
      <c r="I56" s="71">
        <v>0</v>
      </c>
      <c r="J56" s="64">
        <f t="shared" si="1"/>
        <v>0</v>
      </c>
      <c r="K56" s="72">
        <v>0</v>
      </c>
      <c r="L56" s="57">
        <f t="shared" si="2"/>
        <v>0</v>
      </c>
      <c r="M56" s="71">
        <v>0</v>
      </c>
      <c r="N56" s="58">
        <f t="shared" si="3"/>
        <v>0</v>
      </c>
      <c r="O56" s="72">
        <v>150</v>
      </c>
      <c r="P56" s="57">
        <f t="shared" si="4"/>
        <v>150</v>
      </c>
      <c r="Q56" s="71">
        <v>150</v>
      </c>
      <c r="R56" s="58">
        <f t="shared" si="23"/>
        <v>0</v>
      </c>
      <c r="S56" s="29">
        <v>0</v>
      </c>
      <c r="T56" s="3">
        <f t="shared" si="6"/>
        <v>0</v>
      </c>
      <c r="U56" s="28">
        <v>0</v>
      </c>
      <c r="V56" s="21">
        <f t="shared" si="7"/>
        <v>0</v>
      </c>
      <c r="W56" s="29">
        <v>0</v>
      </c>
      <c r="X56" s="3">
        <f t="shared" si="8"/>
        <v>0</v>
      </c>
      <c r="Y56" s="28">
        <v>0</v>
      </c>
      <c r="Z56" s="21">
        <f t="shared" si="9"/>
        <v>0</v>
      </c>
      <c r="AA56" s="29">
        <v>0</v>
      </c>
      <c r="AB56" s="3">
        <f t="shared" si="10"/>
        <v>0</v>
      </c>
      <c r="AC56" s="28">
        <v>0</v>
      </c>
      <c r="AD56" s="21">
        <f t="shared" si="11"/>
        <v>0</v>
      </c>
      <c r="AE56" s="25">
        <f t="shared" si="12"/>
        <v>150</v>
      </c>
      <c r="AF56" s="26">
        <f t="shared" si="13"/>
        <v>3</v>
      </c>
    </row>
    <row r="57" spans="2:32" ht="15" customHeight="1" x14ac:dyDescent="0.25">
      <c r="B57" s="81">
        <v>3</v>
      </c>
      <c r="C57" s="139"/>
      <c r="D57" s="82" t="s">
        <v>133</v>
      </c>
      <c r="E57" s="63" t="s">
        <v>39</v>
      </c>
      <c r="F57" s="72">
        <v>0</v>
      </c>
      <c r="G57" s="71">
        <v>50</v>
      </c>
      <c r="H57" s="57">
        <f t="shared" si="0"/>
        <v>50</v>
      </c>
      <c r="I57" s="71">
        <v>50</v>
      </c>
      <c r="J57" s="64">
        <f t="shared" si="1"/>
        <v>0</v>
      </c>
      <c r="K57" s="72">
        <v>50</v>
      </c>
      <c r="L57" s="57">
        <f t="shared" si="2"/>
        <v>50</v>
      </c>
      <c r="M57" s="71">
        <v>50</v>
      </c>
      <c r="N57" s="58">
        <f t="shared" si="3"/>
        <v>0</v>
      </c>
      <c r="O57" s="72">
        <v>50</v>
      </c>
      <c r="P57" s="57">
        <f t="shared" si="4"/>
        <v>50</v>
      </c>
      <c r="Q57" s="71">
        <v>50</v>
      </c>
      <c r="R57" s="58">
        <f t="shared" si="23"/>
        <v>0</v>
      </c>
      <c r="S57" s="29">
        <v>0</v>
      </c>
      <c r="T57" s="3">
        <f t="shared" si="6"/>
        <v>0</v>
      </c>
      <c r="U57" s="28">
        <v>0</v>
      </c>
      <c r="V57" s="21">
        <f t="shared" si="7"/>
        <v>0</v>
      </c>
      <c r="W57" s="29">
        <v>0</v>
      </c>
      <c r="X57" s="3">
        <f t="shared" si="8"/>
        <v>0</v>
      </c>
      <c r="Y57" s="28">
        <v>0</v>
      </c>
      <c r="Z57" s="21">
        <f t="shared" si="9"/>
        <v>0</v>
      </c>
      <c r="AA57" s="29">
        <v>0</v>
      </c>
      <c r="AB57" s="3">
        <f t="shared" si="10"/>
        <v>0</v>
      </c>
      <c r="AC57" s="28">
        <v>0</v>
      </c>
      <c r="AD57" s="21">
        <f t="shared" si="11"/>
        <v>0</v>
      </c>
      <c r="AE57" s="25">
        <f t="shared" si="12"/>
        <v>150</v>
      </c>
      <c r="AF57" s="26">
        <f t="shared" si="13"/>
        <v>3</v>
      </c>
    </row>
    <row r="58" spans="2:32" ht="15" customHeight="1" thickBot="1" x14ac:dyDescent="0.3">
      <c r="B58" s="83">
        <v>4</v>
      </c>
      <c r="C58" s="140"/>
      <c r="D58" s="84" t="s">
        <v>132</v>
      </c>
      <c r="E58" s="67" t="s">
        <v>40</v>
      </c>
      <c r="F58" s="72">
        <v>0</v>
      </c>
      <c r="G58" s="71">
        <v>0</v>
      </c>
      <c r="H58" s="57">
        <f t="shared" si="0"/>
        <v>0</v>
      </c>
      <c r="I58" s="71">
        <v>0</v>
      </c>
      <c r="J58" s="64">
        <f t="shared" si="1"/>
        <v>0</v>
      </c>
      <c r="K58" s="72">
        <v>0</v>
      </c>
      <c r="L58" s="57">
        <f t="shared" si="2"/>
        <v>0</v>
      </c>
      <c r="M58" s="71">
        <v>0</v>
      </c>
      <c r="N58" s="58">
        <f t="shared" si="3"/>
        <v>0</v>
      </c>
      <c r="O58" s="85">
        <v>0</v>
      </c>
      <c r="P58" s="69">
        <f t="shared" si="4"/>
        <v>0</v>
      </c>
      <c r="Q58" s="86">
        <v>0</v>
      </c>
      <c r="R58" s="70">
        <f t="shared" si="23"/>
        <v>0</v>
      </c>
      <c r="S58" s="29">
        <v>0</v>
      </c>
      <c r="T58" s="3">
        <f t="shared" si="6"/>
        <v>0</v>
      </c>
      <c r="U58" s="28">
        <v>0</v>
      </c>
      <c r="V58" s="21">
        <f t="shared" si="7"/>
        <v>0</v>
      </c>
      <c r="W58" s="29">
        <f t="shared" ref="G58:AC59" si="24">(W54+W55+W56+W57)</f>
        <v>0</v>
      </c>
      <c r="X58" s="3">
        <f t="shared" si="8"/>
        <v>0</v>
      </c>
      <c r="Y58" s="28">
        <v>0</v>
      </c>
      <c r="Z58" s="21">
        <f t="shared" si="9"/>
        <v>0</v>
      </c>
      <c r="AA58" s="29">
        <f t="shared" si="24"/>
        <v>0</v>
      </c>
      <c r="AB58" s="3">
        <f t="shared" si="10"/>
        <v>0</v>
      </c>
      <c r="AC58" s="28">
        <f t="shared" si="24"/>
        <v>0</v>
      </c>
      <c r="AD58" s="21">
        <f t="shared" si="11"/>
        <v>0</v>
      </c>
      <c r="AE58" s="25">
        <f t="shared" si="12"/>
        <v>0</v>
      </c>
      <c r="AF58" s="26">
        <f t="shared" si="13"/>
        <v>0</v>
      </c>
    </row>
    <row r="59" spans="2:32" ht="15" customHeight="1" thickBot="1" x14ac:dyDescent="0.3">
      <c r="B59" s="143" t="s">
        <v>85</v>
      </c>
      <c r="C59" s="144"/>
      <c r="D59" s="144"/>
      <c r="E59" s="145"/>
      <c r="F59" s="27">
        <f>(F55+F56+F57+F58)</f>
        <v>7</v>
      </c>
      <c r="G59" s="71">
        <f t="shared" si="24"/>
        <v>150</v>
      </c>
      <c r="H59" s="57">
        <f t="shared" si="0"/>
        <v>157</v>
      </c>
      <c r="I59" s="71">
        <f t="shared" si="24"/>
        <v>150</v>
      </c>
      <c r="J59" s="64">
        <f t="shared" si="1"/>
        <v>7</v>
      </c>
      <c r="K59" s="72">
        <f t="shared" si="24"/>
        <v>100</v>
      </c>
      <c r="L59" s="57">
        <f t="shared" si="2"/>
        <v>107</v>
      </c>
      <c r="M59" s="71">
        <f t="shared" si="24"/>
        <v>100</v>
      </c>
      <c r="N59" s="58">
        <f t="shared" si="3"/>
        <v>7</v>
      </c>
      <c r="O59" s="74">
        <f>(O55+O56+O57+O58)</f>
        <v>200</v>
      </c>
      <c r="P59" s="75">
        <f t="shared" si="4"/>
        <v>207</v>
      </c>
      <c r="Q59" s="76">
        <f t="shared" si="24"/>
        <v>200</v>
      </c>
      <c r="R59" s="77">
        <f t="shared" si="24"/>
        <v>7</v>
      </c>
      <c r="S59" s="29">
        <f t="shared" si="24"/>
        <v>0</v>
      </c>
      <c r="T59" s="3">
        <f t="shared" si="6"/>
        <v>7</v>
      </c>
      <c r="U59" s="28">
        <f>(U55+U56+U57+U58)</f>
        <v>0</v>
      </c>
      <c r="V59" s="21">
        <f t="shared" si="7"/>
        <v>7</v>
      </c>
      <c r="W59" s="29">
        <f t="shared" si="24"/>
        <v>0</v>
      </c>
      <c r="X59" s="3">
        <f t="shared" si="8"/>
        <v>7</v>
      </c>
      <c r="Y59" s="28">
        <f t="shared" si="24"/>
        <v>0</v>
      </c>
      <c r="Z59" s="21">
        <f t="shared" si="9"/>
        <v>7</v>
      </c>
      <c r="AA59" s="29">
        <f t="shared" si="24"/>
        <v>0</v>
      </c>
      <c r="AB59" s="3">
        <f t="shared" si="10"/>
        <v>7</v>
      </c>
      <c r="AC59" s="28">
        <f t="shared" si="24"/>
        <v>0</v>
      </c>
      <c r="AD59" s="21">
        <f t="shared" si="11"/>
        <v>7</v>
      </c>
      <c r="AE59" s="25">
        <f t="shared" si="12"/>
        <v>450</v>
      </c>
      <c r="AF59" s="26">
        <f t="shared" si="13"/>
        <v>9</v>
      </c>
    </row>
    <row r="60" spans="2:32" ht="15" customHeight="1" x14ac:dyDescent="0.25">
      <c r="B60" s="87">
        <v>1</v>
      </c>
      <c r="C60" s="132" t="s">
        <v>67</v>
      </c>
      <c r="D60" s="88" t="s">
        <v>135</v>
      </c>
      <c r="E60" s="52" t="s">
        <v>41</v>
      </c>
      <c r="F60" s="72">
        <v>0</v>
      </c>
      <c r="G60" s="71">
        <v>50</v>
      </c>
      <c r="H60" s="57">
        <f t="shared" si="0"/>
        <v>50</v>
      </c>
      <c r="I60" s="71">
        <v>50</v>
      </c>
      <c r="J60" s="64">
        <f t="shared" si="1"/>
        <v>0</v>
      </c>
      <c r="K60" s="72">
        <v>0</v>
      </c>
      <c r="L60" s="57">
        <f t="shared" si="2"/>
        <v>0</v>
      </c>
      <c r="M60" s="71">
        <v>0</v>
      </c>
      <c r="N60" s="58">
        <f t="shared" si="3"/>
        <v>0</v>
      </c>
      <c r="O60" s="79">
        <v>0</v>
      </c>
      <c r="P60" s="60">
        <f t="shared" si="4"/>
        <v>0</v>
      </c>
      <c r="Q60" s="80">
        <v>0</v>
      </c>
      <c r="R60" s="61">
        <f t="shared" ref="R60:R79" si="25">(P60-Q60)</f>
        <v>0</v>
      </c>
      <c r="S60" s="29">
        <v>0</v>
      </c>
      <c r="T60" s="3">
        <f t="shared" si="6"/>
        <v>0</v>
      </c>
      <c r="U60" s="28">
        <v>0</v>
      </c>
      <c r="V60" s="21">
        <f t="shared" si="7"/>
        <v>0</v>
      </c>
      <c r="W60" s="29">
        <v>0</v>
      </c>
      <c r="X60" s="3">
        <f t="shared" si="8"/>
        <v>0</v>
      </c>
      <c r="Y60" s="28">
        <v>0</v>
      </c>
      <c r="Z60" s="21">
        <f t="shared" si="9"/>
        <v>0</v>
      </c>
      <c r="AA60" s="29">
        <v>0</v>
      </c>
      <c r="AB60" s="3">
        <f t="shared" si="10"/>
        <v>0</v>
      </c>
      <c r="AC60" s="28">
        <v>0</v>
      </c>
      <c r="AD60" s="21">
        <f t="shared" si="11"/>
        <v>0</v>
      </c>
      <c r="AE60" s="25">
        <f t="shared" si="12"/>
        <v>50</v>
      </c>
      <c r="AF60" s="26">
        <f t="shared" si="13"/>
        <v>1</v>
      </c>
    </row>
    <row r="61" spans="2:32" ht="15" customHeight="1" x14ac:dyDescent="0.25">
      <c r="B61" s="81">
        <v>2</v>
      </c>
      <c r="C61" s="133"/>
      <c r="D61" s="82" t="s">
        <v>136</v>
      </c>
      <c r="E61" s="63" t="s">
        <v>81</v>
      </c>
      <c r="F61" s="72">
        <v>189</v>
      </c>
      <c r="G61" s="71">
        <v>100</v>
      </c>
      <c r="H61" s="57">
        <f t="shared" si="0"/>
        <v>289</v>
      </c>
      <c r="I61" s="71">
        <v>78</v>
      </c>
      <c r="J61" s="64">
        <f t="shared" si="1"/>
        <v>211</v>
      </c>
      <c r="K61" s="72">
        <v>0</v>
      </c>
      <c r="L61" s="57">
        <f t="shared" si="2"/>
        <v>211</v>
      </c>
      <c r="M61" s="71">
        <v>0</v>
      </c>
      <c r="N61" s="58">
        <f t="shared" si="3"/>
        <v>211</v>
      </c>
      <c r="O61" s="72">
        <v>0</v>
      </c>
      <c r="P61" s="57">
        <f t="shared" si="4"/>
        <v>211</v>
      </c>
      <c r="Q61" s="71">
        <v>0</v>
      </c>
      <c r="R61" s="58">
        <f t="shared" si="25"/>
        <v>211</v>
      </c>
      <c r="S61" s="29">
        <v>0</v>
      </c>
      <c r="T61" s="3">
        <f t="shared" si="6"/>
        <v>211</v>
      </c>
      <c r="U61" s="28">
        <v>0</v>
      </c>
      <c r="V61" s="21">
        <f t="shared" si="7"/>
        <v>211</v>
      </c>
      <c r="W61" s="29">
        <v>0</v>
      </c>
      <c r="X61" s="3">
        <f t="shared" si="8"/>
        <v>211</v>
      </c>
      <c r="Y61" s="28">
        <v>0</v>
      </c>
      <c r="Z61" s="21">
        <f t="shared" si="9"/>
        <v>211</v>
      </c>
      <c r="AA61" s="29">
        <v>0</v>
      </c>
      <c r="AB61" s="3">
        <f t="shared" si="10"/>
        <v>211</v>
      </c>
      <c r="AC61" s="28">
        <v>0</v>
      </c>
      <c r="AD61" s="21">
        <f t="shared" si="11"/>
        <v>211</v>
      </c>
      <c r="AE61" s="25">
        <f t="shared" si="12"/>
        <v>78</v>
      </c>
      <c r="AF61" s="26">
        <f t="shared" si="13"/>
        <v>1.56</v>
      </c>
    </row>
    <row r="62" spans="2:32" ht="15" customHeight="1" x14ac:dyDescent="0.25">
      <c r="B62" s="81">
        <v>3</v>
      </c>
      <c r="C62" s="133"/>
      <c r="D62" s="82" t="s">
        <v>137</v>
      </c>
      <c r="E62" s="63" t="s">
        <v>42</v>
      </c>
      <c r="F62" s="72">
        <v>603</v>
      </c>
      <c r="G62" s="71">
        <v>0</v>
      </c>
      <c r="H62" s="57">
        <f t="shared" si="0"/>
        <v>603</v>
      </c>
      <c r="I62" s="71">
        <v>25</v>
      </c>
      <c r="J62" s="64">
        <f t="shared" si="1"/>
        <v>578</v>
      </c>
      <c r="K62" s="72">
        <v>50</v>
      </c>
      <c r="L62" s="57">
        <f t="shared" si="2"/>
        <v>628</v>
      </c>
      <c r="M62" s="71">
        <v>50</v>
      </c>
      <c r="N62" s="58">
        <f t="shared" si="3"/>
        <v>578</v>
      </c>
      <c r="O62" s="72">
        <v>400</v>
      </c>
      <c r="P62" s="57">
        <f t="shared" si="4"/>
        <v>978</v>
      </c>
      <c r="Q62" s="71">
        <v>400</v>
      </c>
      <c r="R62" s="58">
        <f t="shared" si="25"/>
        <v>578</v>
      </c>
      <c r="S62" s="29">
        <v>0</v>
      </c>
      <c r="T62" s="3">
        <f t="shared" si="6"/>
        <v>578</v>
      </c>
      <c r="U62" s="28">
        <v>0</v>
      </c>
      <c r="V62" s="21">
        <f t="shared" si="7"/>
        <v>578</v>
      </c>
      <c r="W62" s="29">
        <v>0</v>
      </c>
      <c r="X62" s="3">
        <f t="shared" si="8"/>
        <v>578</v>
      </c>
      <c r="Y62" s="28">
        <v>0</v>
      </c>
      <c r="Z62" s="21">
        <f t="shared" si="9"/>
        <v>578</v>
      </c>
      <c r="AA62" s="29">
        <v>0</v>
      </c>
      <c r="AB62" s="3">
        <f t="shared" si="10"/>
        <v>578</v>
      </c>
      <c r="AC62" s="28">
        <v>0</v>
      </c>
      <c r="AD62" s="21">
        <f t="shared" si="11"/>
        <v>578</v>
      </c>
      <c r="AE62" s="25">
        <f t="shared" si="12"/>
        <v>475</v>
      </c>
      <c r="AF62" s="26">
        <f t="shared" si="13"/>
        <v>9.5</v>
      </c>
    </row>
    <row r="63" spans="2:32" ht="15" customHeight="1" x14ac:dyDescent="0.25">
      <c r="B63" s="81">
        <v>4</v>
      </c>
      <c r="C63" s="133"/>
      <c r="D63" s="82" t="s">
        <v>138</v>
      </c>
      <c r="E63" s="63" t="s">
        <v>43</v>
      </c>
      <c r="F63" s="72">
        <v>100</v>
      </c>
      <c r="G63" s="71">
        <v>0</v>
      </c>
      <c r="H63" s="57">
        <f t="shared" si="0"/>
        <v>100</v>
      </c>
      <c r="I63" s="71">
        <v>0</v>
      </c>
      <c r="J63" s="64">
        <f t="shared" si="1"/>
        <v>100</v>
      </c>
      <c r="K63" s="72">
        <v>0</v>
      </c>
      <c r="L63" s="57">
        <f t="shared" si="2"/>
        <v>100</v>
      </c>
      <c r="M63" s="71">
        <v>0</v>
      </c>
      <c r="N63" s="58">
        <f t="shared" si="3"/>
        <v>100</v>
      </c>
      <c r="O63" s="72">
        <v>0</v>
      </c>
      <c r="P63" s="57">
        <f t="shared" si="4"/>
        <v>100</v>
      </c>
      <c r="Q63" s="71">
        <v>0</v>
      </c>
      <c r="R63" s="58">
        <f t="shared" si="25"/>
        <v>100</v>
      </c>
      <c r="S63" s="29">
        <v>0</v>
      </c>
      <c r="T63" s="3">
        <f t="shared" si="6"/>
        <v>100</v>
      </c>
      <c r="U63" s="28">
        <v>0</v>
      </c>
      <c r="V63" s="21">
        <f t="shared" si="7"/>
        <v>100</v>
      </c>
      <c r="W63" s="29">
        <v>0</v>
      </c>
      <c r="X63" s="3">
        <f t="shared" si="8"/>
        <v>100</v>
      </c>
      <c r="Y63" s="28">
        <v>0</v>
      </c>
      <c r="Z63" s="21">
        <f t="shared" si="9"/>
        <v>100</v>
      </c>
      <c r="AA63" s="29">
        <v>0</v>
      </c>
      <c r="AB63" s="3">
        <f t="shared" si="10"/>
        <v>100</v>
      </c>
      <c r="AC63" s="28">
        <v>0</v>
      </c>
      <c r="AD63" s="21">
        <f t="shared" si="11"/>
        <v>100</v>
      </c>
      <c r="AE63" s="25">
        <f t="shared" si="12"/>
        <v>0</v>
      </c>
      <c r="AF63" s="26">
        <f t="shared" si="13"/>
        <v>0</v>
      </c>
    </row>
    <row r="64" spans="2:32" ht="15" customHeight="1" x14ac:dyDescent="0.25">
      <c r="B64" s="81">
        <v>5</v>
      </c>
      <c r="C64" s="133"/>
      <c r="D64" s="82" t="s">
        <v>139</v>
      </c>
      <c r="E64" s="63" t="s">
        <v>44</v>
      </c>
      <c r="F64" s="72">
        <v>88</v>
      </c>
      <c r="G64" s="71">
        <v>50</v>
      </c>
      <c r="H64" s="57">
        <f t="shared" si="0"/>
        <v>138</v>
      </c>
      <c r="I64" s="71">
        <v>50</v>
      </c>
      <c r="J64" s="64">
        <f t="shared" si="1"/>
        <v>88</v>
      </c>
      <c r="K64" s="72">
        <v>250</v>
      </c>
      <c r="L64" s="57">
        <f t="shared" si="2"/>
        <v>338</v>
      </c>
      <c r="M64" s="71">
        <v>250</v>
      </c>
      <c r="N64" s="58">
        <f t="shared" si="3"/>
        <v>88</v>
      </c>
      <c r="O64" s="72">
        <v>34</v>
      </c>
      <c r="P64" s="57">
        <f t="shared" si="4"/>
        <v>122</v>
      </c>
      <c r="Q64" s="71">
        <v>34</v>
      </c>
      <c r="R64" s="58">
        <f t="shared" si="25"/>
        <v>88</v>
      </c>
      <c r="S64" s="29">
        <v>0</v>
      </c>
      <c r="T64" s="3">
        <f t="shared" si="6"/>
        <v>88</v>
      </c>
      <c r="U64" s="28">
        <v>0</v>
      </c>
      <c r="V64" s="21">
        <f t="shared" si="7"/>
        <v>88</v>
      </c>
      <c r="W64" s="29">
        <v>0</v>
      </c>
      <c r="X64" s="3">
        <f t="shared" si="8"/>
        <v>88</v>
      </c>
      <c r="Y64" s="28">
        <v>0</v>
      </c>
      <c r="Z64" s="21">
        <f t="shared" si="9"/>
        <v>88</v>
      </c>
      <c r="AA64" s="29">
        <v>0</v>
      </c>
      <c r="AB64" s="3">
        <f t="shared" si="10"/>
        <v>88</v>
      </c>
      <c r="AC64" s="28">
        <v>0</v>
      </c>
      <c r="AD64" s="21">
        <f t="shared" si="11"/>
        <v>88</v>
      </c>
      <c r="AE64" s="25">
        <f t="shared" si="12"/>
        <v>334</v>
      </c>
      <c r="AF64" s="26">
        <f t="shared" si="13"/>
        <v>6.68</v>
      </c>
    </row>
    <row r="65" spans="2:32" ht="15" customHeight="1" x14ac:dyDescent="0.25">
      <c r="B65" s="81">
        <v>6</v>
      </c>
      <c r="C65" s="133"/>
      <c r="D65" s="82" t="s">
        <v>140</v>
      </c>
      <c r="E65" s="63" t="s">
        <v>45</v>
      </c>
      <c r="F65" s="72">
        <v>50</v>
      </c>
      <c r="G65" s="71">
        <v>100</v>
      </c>
      <c r="H65" s="57">
        <f t="shared" si="0"/>
        <v>150</v>
      </c>
      <c r="I65" s="71">
        <v>100</v>
      </c>
      <c r="J65" s="64">
        <f t="shared" si="1"/>
        <v>50</v>
      </c>
      <c r="K65" s="72">
        <v>0</v>
      </c>
      <c r="L65" s="57">
        <f t="shared" si="2"/>
        <v>50</v>
      </c>
      <c r="M65" s="71">
        <v>0</v>
      </c>
      <c r="N65" s="58">
        <f t="shared" si="3"/>
        <v>50</v>
      </c>
      <c r="O65" s="72">
        <v>0</v>
      </c>
      <c r="P65" s="57">
        <f t="shared" si="4"/>
        <v>50</v>
      </c>
      <c r="Q65" s="71">
        <v>0</v>
      </c>
      <c r="R65" s="58">
        <f t="shared" si="25"/>
        <v>50</v>
      </c>
      <c r="S65" s="29">
        <v>0</v>
      </c>
      <c r="T65" s="3">
        <f t="shared" si="6"/>
        <v>50</v>
      </c>
      <c r="U65" s="28">
        <v>0</v>
      </c>
      <c r="V65" s="21">
        <f t="shared" si="7"/>
        <v>50</v>
      </c>
      <c r="W65" s="29">
        <v>0</v>
      </c>
      <c r="X65" s="3">
        <f t="shared" si="8"/>
        <v>50</v>
      </c>
      <c r="Y65" s="28">
        <v>0</v>
      </c>
      <c r="Z65" s="21">
        <f t="shared" si="9"/>
        <v>50</v>
      </c>
      <c r="AA65" s="29">
        <v>0</v>
      </c>
      <c r="AB65" s="3">
        <f t="shared" si="10"/>
        <v>50</v>
      </c>
      <c r="AC65" s="28">
        <v>0</v>
      </c>
      <c r="AD65" s="21">
        <f t="shared" si="11"/>
        <v>50</v>
      </c>
      <c r="AE65" s="25">
        <f t="shared" si="12"/>
        <v>100</v>
      </c>
      <c r="AF65" s="26">
        <f t="shared" si="13"/>
        <v>2</v>
      </c>
    </row>
    <row r="66" spans="2:32" ht="15" customHeight="1" x14ac:dyDescent="0.25">
      <c r="B66" s="81">
        <v>7</v>
      </c>
      <c r="C66" s="133"/>
      <c r="D66" s="82" t="s">
        <v>141</v>
      </c>
      <c r="E66" s="63" t="s">
        <v>46</v>
      </c>
      <c r="F66" s="72">
        <v>50</v>
      </c>
      <c r="G66" s="71">
        <v>0</v>
      </c>
      <c r="H66" s="57">
        <f t="shared" si="0"/>
        <v>50</v>
      </c>
      <c r="I66" s="71">
        <v>0</v>
      </c>
      <c r="J66" s="64">
        <f t="shared" si="1"/>
        <v>50</v>
      </c>
      <c r="K66" s="72">
        <v>0</v>
      </c>
      <c r="L66" s="57">
        <f t="shared" si="2"/>
        <v>50</v>
      </c>
      <c r="M66" s="71">
        <v>0</v>
      </c>
      <c r="N66" s="58">
        <f t="shared" si="3"/>
        <v>50</v>
      </c>
      <c r="O66" s="72">
        <v>0</v>
      </c>
      <c r="P66" s="57">
        <f t="shared" si="4"/>
        <v>50</v>
      </c>
      <c r="Q66" s="71">
        <v>0</v>
      </c>
      <c r="R66" s="58">
        <f t="shared" si="25"/>
        <v>50</v>
      </c>
      <c r="S66" s="29">
        <v>0</v>
      </c>
      <c r="T66" s="3">
        <f t="shared" si="6"/>
        <v>50</v>
      </c>
      <c r="U66" s="28">
        <v>0</v>
      </c>
      <c r="V66" s="21">
        <f t="shared" si="7"/>
        <v>50</v>
      </c>
      <c r="W66" s="29">
        <v>0</v>
      </c>
      <c r="X66" s="3">
        <f t="shared" si="8"/>
        <v>50</v>
      </c>
      <c r="Y66" s="28">
        <v>0</v>
      </c>
      <c r="Z66" s="21">
        <f t="shared" si="9"/>
        <v>50</v>
      </c>
      <c r="AA66" s="29">
        <v>0</v>
      </c>
      <c r="AB66" s="3">
        <f t="shared" si="10"/>
        <v>50</v>
      </c>
      <c r="AC66" s="28">
        <v>0</v>
      </c>
      <c r="AD66" s="21">
        <f t="shared" si="11"/>
        <v>50</v>
      </c>
      <c r="AE66" s="25">
        <f t="shared" si="12"/>
        <v>0</v>
      </c>
      <c r="AF66" s="26">
        <f t="shared" si="13"/>
        <v>0</v>
      </c>
    </row>
    <row r="67" spans="2:32" ht="15" customHeight="1" x14ac:dyDescent="0.25">
      <c r="B67" s="81">
        <v>8</v>
      </c>
      <c r="C67" s="133"/>
      <c r="D67" s="82" t="s">
        <v>142</v>
      </c>
      <c r="E67" s="63" t="s">
        <v>47</v>
      </c>
      <c r="F67" s="72">
        <v>33</v>
      </c>
      <c r="G67" s="71">
        <v>100</v>
      </c>
      <c r="H67" s="57">
        <f t="shared" si="0"/>
        <v>133</v>
      </c>
      <c r="I67" s="71">
        <v>58</v>
      </c>
      <c r="J67" s="64">
        <f t="shared" si="1"/>
        <v>75</v>
      </c>
      <c r="K67" s="72">
        <v>0</v>
      </c>
      <c r="L67" s="57">
        <f t="shared" si="2"/>
        <v>75</v>
      </c>
      <c r="M67" s="71">
        <v>0</v>
      </c>
      <c r="N67" s="58">
        <f t="shared" si="3"/>
        <v>75</v>
      </c>
      <c r="O67" s="72">
        <v>0</v>
      </c>
      <c r="P67" s="57">
        <f t="shared" si="4"/>
        <v>75</v>
      </c>
      <c r="Q67" s="71">
        <v>0</v>
      </c>
      <c r="R67" s="58">
        <f t="shared" si="25"/>
        <v>75</v>
      </c>
      <c r="S67" s="29">
        <v>0</v>
      </c>
      <c r="T67" s="3">
        <f t="shared" si="6"/>
        <v>75</v>
      </c>
      <c r="U67" s="28">
        <v>0</v>
      </c>
      <c r="V67" s="21">
        <f t="shared" si="7"/>
        <v>75</v>
      </c>
      <c r="W67" s="29">
        <v>0</v>
      </c>
      <c r="X67" s="3">
        <f t="shared" si="8"/>
        <v>75</v>
      </c>
      <c r="Y67" s="28">
        <v>0</v>
      </c>
      <c r="Z67" s="21">
        <f t="shared" si="9"/>
        <v>75</v>
      </c>
      <c r="AA67" s="29">
        <v>0</v>
      </c>
      <c r="AB67" s="3">
        <f t="shared" si="10"/>
        <v>75</v>
      </c>
      <c r="AC67" s="28">
        <v>0</v>
      </c>
      <c r="AD67" s="21">
        <f t="shared" si="11"/>
        <v>75</v>
      </c>
      <c r="AE67" s="25">
        <f t="shared" si="12"/>
        <v>58</v>
      </c>
      <c r="AF67" s="26">
        <f t="shared" si="13"/>
        <v>1.1599999999999999</v>
      </c>
    </row>
    <row r="68" spans="2:32" ht="15" customHeight="1" x14ac:dyDescent="0.25">
      <c r="B68" s="81">
        <v>9</v>
      </c>
      <c r="C68" s="133"/>
      <c r="D68" s="82" t="s">
        <v>143</v>
      </c>
      <c r="E68" s="63" t="s">
        <v>48</v>
      </c>
      <c r="F68" s="72">
        <v>34</v>
      </c>
      <c r="G68" s="71">
        <v>0</v>
      </c>
      <c r="H68" s="57">
        <f t="shared" si="0"/>
        <v>34</v>
      </c>
      <c r="I68" s="71">
        <v>0</v>
      </c>
      <c r="J68" s="64">
        <f t="shared" si="1"/>
        <v>34</v>
      </c>
      <c r="K68" s="72">
        <v>0</v>
      </c>
      <c r="L68" s="57">
        <f t="shared" si="2"/>
        <v>34</v>
      </c>
      <c r="M68" s="71">
        <v>0</v>
      </c>
      <c r="N68" s="58">
        <f t="shared" si="3"/>
        <v>34</v>
      </c>
      <c r="O68" s="72">
        <v>0</v>
      </c>
      <c r="P68" s="57">
        <f t="shared" si="4"/>
        <v>34</v>
      </c>
      <c r="Q68" s="71">
        <v>0</v>
      </c>
      <c r="R68" s="58">
        <f t="shared" si="25"/>
        <v>34</v>
      </c>
      <c r="S68" s="29">
        <v>0</v>
      </c>
      <c r="T68" s="3">
        <f t="shared" si="6"/>
        <v>34</v>
      </c>
      <c r="U68" s="28">
        <v>0</v>
      </c>
      <c r="V68" s="21">
        <f t="shared" si="7"/>
        <v>34</v>
      </c>
      <c r="W68" s="29">
        <v>0</v>
      </c>
      <c r="X68" s="3">
        <f t="shared" si="8"/>
        <v>34</v>
      </c>
      <c r="Y68" s="28">
        <v>0</v>
      </c>
      <c r="Z68" s="21">
        <f t="shared" si="9"/>
        <v>34</v>
      </c>
      <c r="AA68" s="29">
        <v>0</v>
      </c>
      <c r="AB68" s="3">
        <f t="shared" si="10"/>
        <v>34</v>
      </c>
      <c r="AC68" s="28">
        <v>0</v>
      </c>
      <c r="AD68" s="21">
        <f t="shared" si="11"/>
        <v>34</v>
      </c>
      <c r="AE68" s="25">
        <f t="shared" si="12"/>
        <v>0</v>
      </c>
      <c r="AF68" s="26">
        <f t="shared" si="13"/>
        <v>0</v>
      </c>
    </row>
    <row r="69" spans="2:32" ht="15" customHeight="1" x14ac:dyDescent="0.25">
      <c r="B69" s="81">
        <v>10</v>
      </c>
      <c r="C69" s="133"/>
      <c r="D69" s="82" t="s">
        <v>144</v>
      </c>
      <c r="E69" s="63" t="s">
        <v>49</v>
      </c>
      <c r="F69" s="72">
        <v>167</v>
      </c>
      <c r="G69" s="71">
        <v>0</v>
      </c>
      <c r="H69" s="57">
        <f t="shared" si="0"/>
        <v>167</v>
      </c>
      <c r="I69" s="71">
        <v>0</v>
      </c>
      <c r="J69" s="64">
        <f t="shared" si="1"/>
        <v>167</v>
      </c>
      <c r="K69" s="72">
        <v>0</v>
      </c>
      <c r="L69" s="57">
        <f t="shared" si="2"/>
        <v>167</v>
      </c>
      <c r="M69" s="71">
        <v>0</v>
      </c>
      <c r="N69" s="58">
        <f t="shared" si="3"/>
        <v>167</v>
      </c>
      <c r="O69" s="72">
        <v>200</v>
      </c>
      <c r="P69" s="57">
        <f t="shared" si="4"/>
        <v>367</v>
      </c>
      <c r="Q69" s="71">
        <v>200</v>
      </c>
      <c r="R69" s="58">
        <f t="shared" si="25"/>
        <v>167</v>
      </c>
      <c r="S69" s="29">
        <v>0</v>
      </c>
      <c r="T69" s="3">
        <f t="shared" si="6"/>
        <v>167</v>
      </c>
      <c r="U69" s="28">
        <v>0</v>
      </c>
      <c r="V69" s="21">
        <f t="shared" si="7"/>
        <v>167</v>
      </c>
      <c r="W69" s="29">
        <v>0</v>
      </c>
      <c r="X69" s="3">
        <f t="shared" si="8"/>
        <v>167</v>
      </c>
      <c r="Y69" s="28">
        <v>0</v>
      </c>
      <c r="Z69" s="21">
        <f t="shared" si="9"/>
        <v>167</v>
      </c>
      <c r="AA69" s="29">
        <v>0</v>
      </c>
      <c r="AB69" s="3">
        <f t="shared" si="10"/>
        <v>167</v>
      </c>
      <c r="AC69" s="28">
        <v>0</v>
      </c>
      <c r="AD69" s="21">
        <f t="shared" si="11"/>
        <v>167</v>
      </c>
      <c r="AE69" s="25">
        <f t="shared" si="12"/>
        <v>200</v>
      </c>
      <c r="AF69" s="26">
        <f t="shared" si="13"/>
        <v>4</v>
      </c>
    </row>
    <row r="70" spans="2:32" ht="15" customHeight="1" x14ac:dyDescent="0.25">
      <c r="B70" s="81">
        <v>11</v>
      </c>
      <c r="C70" s="133"/>
      <c r="D70" s="82" t="s">
        <v>145</v>
      </c>
      <c r="E70" s="63" t="s">
        <v>50</v>
      </c>
      <c r="F70" s="72">
        <v>50</v>
      </c>
      <c r="G70" s="71">
        <v>100</v>
      </c>
      <c r="H70" s="57">
        <f t="shared" si="0"/>
        <v>150</v>
      </c>
      <c r="I70" s="71">
        <v>15</v>
      </c>
      <c r="J70" s="64">
        <f t="shared" si="1"/>
        <v>135</v>
      </c>
      <c r="K70" s="72">
        <v>85</v>
      </c>
      <c r="L70" s="57">
        <f t="shared" si="2"/>
        <v>220</v>
      </c>
      <c r="M70" s="71">
        <v>85</v>
      </c>
      <c r="N70" s="58">
        <f t="shared" si="3"/>
        <v>135</v>
      </c>
      <c r="O70" s="72">
        <v>0</v>
      </c>
      <c r="P70" s="57">
        <f t="shared" si="4"/>
        <v>135</v>
      </c>
      <c r="Q70" s="71">
        <v>0</v>
      </c>
      <c r="R70" s="58">
        <f t="shared" si="25"/>
        <v>135</v>
      </c>
      <c r="S70" s="29">
        <v>0</v>
      </c>
      <c r="T70" s="3">
        <f t="shared" si="6"/>
        <v>135</v>
      </c>
      <c r="U70" s="28">
        <v>0</v>
      </c>
      <c r="V70" s="21">
        <f t="shared" si="7"/>
        <v>135</v>
      </c>
      <c r="W70" s="29">
        <v>0</v>
      </c>
      <c r="X70" s="3">
        <f t="shared" si="8"/>
        <v>135</v>
      </c>
      <c r="Y70" s="28">
        <v>0</v>
      </c>
      <c r="Z70" s="21">
        <f t="shared" si="9"/>
        <v>135</v>
      </c>
      <c r="AA70" s="29">
        <v>0</v>
      </c>
      <c r="AB70" s="3">
        <f t="shared" si="10"/>
        <v>135</v>
      </c>
      <c r="AC70" s="28">
        <v>0</v>
      </c>
      <c r="AD70" s="21">
        <f t="shared" si="11"/>
        <v>135</v>
      </c>
      <c r="AE70" s="25">
        <f t="shared" si="12"/>
        <v>100</v>
      </c>
      <c r="AF70" s="26">
        <f t="shared" si="13"/>
        <v>2</v>
      </c>
    </row>
    <row r="71" spans="2:32" ht="15" customHeight="1" x14ac:dyDescent="0.25">
      <c r="B71" s="81">
        <v>12</v>
      </c>
      <c r="C71" s="133"/>
      <c r="D71" s="82" t="s">
        <v>146</v>
      </c>
      <c r="E71" s="63" t="s">
        <v>51</v>
      </c>
      <c r="F71" s="72">
        <v>498</v>
      </c>
      <c r="G71" s="71">
        <v>0</v>
      </c>
      <c r="H71" s="57">
        <f t="shared" si="0"/>
        <v>498</v>
      </c>
      <c r="I71" s="71">
        <v>0</v>
      </c>
      <c r="J71" s="64">
        <f t="shared" si="1"/>
        <v>498</v>
      </c>
      <c r="K71" s="72">
        <v>0</v>
      </c>
      <c r="L71" s="57">
        <f t="shared" si="2"/>
        <v>498</v>
      </c>
      <c r="M71" s="71">
        <v>0</v>
      </c>
      <c r="N71" s="58">
        <f t="shared" si="3"/>
        <v>498</v>
      </c>
      <c r="O71" s="72">
        <v>0</v>
      </c>
      <c r="P71" s="57">
        <f t="shared" si="4"/>
        <v>498</v>
      </c>
      <c r="Q71" s="71">
        <v>0</v>
      </c>
      <c r="R71" s="58">
        <f t="shared" si="25"/>
        <v>498</v>
      </c>
      <c r="S71" s="29">
        <v>0</v>
      </c>
      <c r="T71" s="3">
        <f t="shared" si="6"/>
        <v>498</v>
      </c>
      <c r="U71" s="28">
        <v>0</v>
      </c>
      <c r="V71" s="21">
        <f t="shared" si="7"/>
        <v>498</v>
      </c>
      <c r="W71" s="29">
        <v>0</v>
      </c>
      <c r="X71" s="3">
        <f t="shared" si="8"/>
        <v>498</v>
      </c>
      <c r="Y71" s="28">
        <v>0</v>
      </c>
      <c r="Z71" s="21">
        <f t="shared" si="9"/>
        <v>498</v>
      </c>
      <c r="AA71" s="29">
        <v>0</v>
      </c>
      <c r="AB71" s="3">
        <f t="shared" si="10"/>
        <v>498</v>
      </c>
      <c r="AC71" s="28">
        <v>0</v>
      </c>
      <c r="AD71" s="21">
        <f t="shared" si="11"/>
        <v>498</v>
      </c>
      <c r="AE71" s="25">
        <f t="shared" si="12"/>
        <v>0</v>
      </c>
      <c r="AF71" s="26">
        <f t="shared" si="13"/>
        <v>0</v>
      </c>
    </row>
    <row r="72" spans="2:32" ht="15" customHeight="1" x14ac:dyDescent="0.25">
      <c r="B72" s="81">
        <v>13</v>
      </c>
      <c r="C72" s="133"/>
      <c r="D72" s="82" t="s">
        <v>149</v>
      </c>
      <c r="E72" s="63" t="s">
        <v>52</v>
      </c>
      <c r="F72" s="72">
        <v>38</v>
      </c>
      <c r="G72" s="71">
        <v>100</v>
      </c>
      <c r="H72" s="57">
        <f t="shared" ref="H72:H80" si="26">(F72+G72)</f>
        <v>138</v>
      </c>
      <c r="I72" s="71">
        <v>100</v>
      </c>
      <c r="J72" s="64">
        <f t="shared" ref="J72:J80" si="27">(H72-I72)</f>
        <v>38</v>
      </c>
      <c r="K72" s="72">
        <v>200</v>
      </c>
      <c r="L72" s="57">
        <f t="shared" ref="L72:L80" si="28">(J72+K72)</f>
        <v>238</v>
      </c>
      <c r="M72" s="71">
        <v>200</v>
      </c>
      <c r="N72" s="58">
        <f t="shared" ref="N72:N79" si="29">(L72-M72)</f>
        <v>38</v>
      </c>
      <c r="O72" s="72">
        <v>50</v>
      </c>
      <c r="P72" s="57">
        <f t="shared" ref="P72:P79" si="30">(N72+O72)</f>
        <v>88</v>
      </c>
      <c r="Q72" s="71">
        <v>50</v>
      </c>
      <c r="R72" s="58">
        <f t="shared" si="25"/>
        <v>38</v>
      </c>
      <c r="S72" s="29">
        <v>0</v>
      </c>
      <c r="T72" s="3">
        <f t="shared" ref="T72:T80" si="31">(R72+S72)</f>
        <v>38</v>
      </c>
      <c r="U72" s="28">
        <v>0</v>
      </c>
      <c r="V72" s="21">
        <f t="shared" ref="V72:V80" si="32">(T72-U72)</f>
        <v>38</v>
      </c>
      <c r="W72" s="29">
        <v>0</v>
      </c>
      <c r="X72" s="3">
        <f t="shared" ref="X72:X80" si="33">(V72+W72)</f>
        <v>38</v>
      </c>
      <c r="Y72" s="28">
        <v>0</v>
      </c>
      <c r="Z72" s="21">
        <f t="shared" ref="Z72:Z80" si="34">(X72-Y72)</f>
        <v>38</v>
      </c>
      <c r="AA72" s="29">
        <v>0</v>
      </c>
      <c r="AB72" s="3">
        <f t="shared" ref="AB72:AB80" si="35">(Z72+AA72)</f>
        <v>38</v>
      </c>
      <c r="AC72" s="28">
        <v>0</v>
      </c>
      <c r="AD72" s="21">
        <f t="shared" ref="AD72:AD80" si="36">(AB72-AC72)</f>
        <v>38</v>
      </c>
      <c r="AE72" s="25">
        <f t="shared" ref="AE72:AE80" si="37">(I72+M72+Q72+U72+Y72+AC72)</f>
        <v>350</v>
      </c>
      <c r="AF72" s="26">
        <f t="shared" ref="AF72:AF80" si="38">(AE72/50)</f>
        <v>7</v>
      </c>
    </row>
    <row r="73" spans="2:32" ht="15" customHeight="1" x14ac:dyDescent="0.25">
      <c r="B73" s="81">
        <v>14</v>
      </c>
      <c r="C73" s="133"/>
      <c r="D73" s="82" t="s">
        <v>147</v>
      </c>
      <c r="E73" s="63" t="s">
        <v>53</v>
      </c>
      <c r="F73" s="72">
        <v>107</v>
      </c>
      <c r="G73" s="71">
        <v>250</v>
      </c>
      <c r="H73" s="57">
        <f t="shared" si="26"/>
        <v>357</v>
      </c>
      <c r="I73" s="71">
        <v>292</v>
      </c>
      <c r="J73" s="64">
        <f t="shared" si="27"/>
        <v>65</v>
      </c>
      <c r="K73" s="72">
        <v>0</v>
      </c>
      <c r="L73" s="57">
        <f t="shared" si="28"/>
        <v>65</v>
      </c>
      <c r="M73" s="71">
        <v>0</v>
      </c>
      <c r="N73" s="58">
        <f t="shared" si="29"/>
        <v>65</v>
      </c>
      <c r="O73" s="72">
        <v>0</v>
      </c>
      <c r="P73" s="57">
        <f t="shared" si="30"/>
        <v>65</v>
      </c>
      <c r="Q73" s="71">
        <v>0</v>
      </c>
      <c r="R73" s="58">
        <f t="shared" si="25"/>
        <v>65</v>
      </c>
      <c r="S73" s="29">
        <v>0</v>
      </c>
      <c r="T73" s="3">
        <f t="shared" si="31"/>
        <v>65</v>
      </c>
      <c r="U73" s="28">
        <v>0</v>
      </c>
      <c r="V73" s="21">
        <f t="shared" si="32"/>
        <v>65</v>
      </c>
      <c r="W73" s="29">
        <v>0</v>
      </c>
      <c r="X73" s="3">
        <f t="shared" si="33"/>
        <v>65</v>
      </c>
      <c r="Y73" s="28">
        <v>0</v>
      </c>
      <c r="Z73" s="21">
        <f t="shared" si="34"/>
        <v>65</v>
      </c>
      <c r="AA73" s="29">
        <v>0</v>
      </c>
      <c r="AB73" s="3">
        <f t="shared" si="35"/>
        <v>65</v>
      </c>
      <c r="AC73" s="28">
        <v>0</v>
      </c>
      <c r="AD73" s="21">
        <f t="shared" si="36"/>
        <v>65</v>
      </c>
      <c r="AE73" s="25">
        <f t="shared" si="37"/>
        <v>292</v>
      </c>
      <c r="AF73" s="26">
        <f t="shared" si="38"/>
        <v>5.84</v>
      </c>
    </row>
    <row r="74" spans="2:32" ht="15" customHeight="1" x14ac:dyDescent="0.25">
      <c r="B74" s="81">
        <v>15</v>
      </c>
      <c r="C74" s="133"/>
      <c r="D74" s="82" t="s">
        <v>148</v>
      </c>
      <c r="E74" s="63" t="s">
        <v>2</v>
      </c>
      <c r="F74" s="72">
        <v>25</v>
      </c>
      <c r="G74" s="71">
        <v>0</v>
      </c>
      <c r="H74" s="57">
        <f t="shared" si="26"/>
        <v>25</v>
      </c>
      <c r="I74" s="71">
        <v>0</v>
      </c>
      <c r="J74" s="64">
        <f t="shared" si="27"/>
        <v>25</v>
      </c>
      <c r="K74" s="72">
        <v>100</v>
      </c>
      <c r="L74" s="57">
        <f t="shared" si="28"/>
        <v>125</v>
      </c>
      <c r="M74" s="71">
        <v>100</v>
      </c>
      <c r="N74" s="58">
        <f t="shared" si="29"/>
        <v>25</v>
      </c>
      <c r="O74" s="72">
        <v>0</v>
      </c>
      <c r="P74" s="57">
        <f t="shared" si="30"/>
        <v>25</v>
      </c>
      <c r="Q74" s="71">
        <v>0</v>
      </c>
      <c r="R74" s="58">
        <f t="shared" si="25"/>
        <v>25</v>
      </c>
      <c r="S74" s="29">
        <v>0</v>
      </c>
      <c r="T74" s="3">
        <f t="shared" si="31"/>
        <v>25</v>
      </c>
      <c r="U74" s="28">
        <v>0</v>
      </c>
      <c r="V74" s="21">
        <f t="shared" si="32"/>
        <v>25</v>
      </c>
      <c r="W74" s="29">
        <v>0</v>
      </c>
      <c r="X74" s="3">
        <f t="shared" si="33"/>
        <v>25</v>
      </c>
      <c r="Y74" s="28">
        <v>0</v>
      </c>
      <c r="Z74" s="21">
        <f t="shared" si="34"/>
        <v>25</v>
      </c>
      <c r="AA74" s="29">
        <v>0</v>
      </c>
      <c r="AB74" s="3">
        <f t="shared" si="35"/>
        <v>25</v>
      </c>
      <c r="AC74" s="28">
        <v>0</v>
      </c>
      <c r="AD74" s="21">
        <f t="shared" si="36"/>
        <v>25</v>
      </c>
      <c r="AE74" s="25">
        <f t="shared" si="37"/>
        <v>100</v>
      </c>
      <c r="AF74" s="26">
        <f t="shared" si="38"/>
        <v>2</v>
      </c>
    </row>
    <row r="75" spans="2:32" ht="15" customHeight="1" x14ac:dyDescent="0.25">
      <c r="B75" s="81">
        <v>16</v>
      </c>
      <c r="C75" s="133"/>
      <c r="D75" s="82" t="s">
        <v>150</v>
      </c>
      <c r="E75" s="63" t="s">
        <v>54</v>
      </c>
      <c r="F75" s="72">
        <v>-40</v>
      </c>
      <c r="G75" s="71">
        <v>0</v>
      </c>
      <c r="H75" s="57">
        <f t="shared" si="26"/>
        <v>-40</v>
      </c>
      <c r="I75" s="71">
        <v>0</v>
      </c>
      <c r="J75" s="64">
        <f t="shared" si="27"/>
        <v>-40</v>
      </c>
      <c r="K75" s="72">
        <v>100</v>
      </c>
      <c r="L75" s="57">
        <f t="shared" si="28"/>
        <v>60</v>
      </c>
      <c r="M75" s="71">
        <v>100</v>
      </c>
      <c r="N75" s="58">
        <f t="shared" si="29"/>
        <v>-40</v>
      </c>
      <c r="O75" s="72">
        <v>0</v>
      </c>
      <c r="P75" s="57">
        <f t="shared" si="30"/>
        <v>-40</v>
      </c>
      <c r="Q75" s="71">
        <v>0</v>
      </c>
      <c r="R75" s="58">
        <f t="shared" si="25"/>
        <v>-40</v>
      </c>
      <c r="S75" s="29">
        <v>0</v>
      </c>
      <c r="T75" s="3">
        <f t="shared" si="31"/>
        <v>-40</v>
      </c>
      <c r="U75" s="28">
        <v>0</v>
      </c>
      <c r="V75" s="21">
        <f t="shared" si="32"/>
        <v>-40</v>
      </c>
      <c r="W75" s="29">
        <v>0</v>
      </c>
      <c r="X75" s="3">
        <f t="shared" si="33"/>
        <v>-40</v>
      </c>
      <c r="Y75" s="28">
        <v>0</v>
      </c>
      <c r="Z75" s="21">
        <f t="shared" si="34"/>
        <v>-40</v>
      </c>
      <c r="AA75" s="29">
        <v>0</v>
      </c>
      <c r="AB75" s="3">
        <f t="shared" si="35"/>
        <v>-40</v>
      </c>
      <c r="AC75" s="28">
        <v>0</v>
      </c>
      <c r="AD75" s="21">
        <f t="shared" si="36"/>
        <v>-40</v>
      </c>
      <c r="AE75" s="25">
        <f t="shared" si="37"/>
        <v>100</v>
      </c>
      <c r="AF75" s="26">
        <f t="shared" si="38"/>
        <v>2</v>
      </c>
    </row>
    <row r="76" spans="2:32" ht="15" customHeight="1" x14ac:dyDescent="0.25">
      <c r="B76" s="81">
        <v>17</v>
      </c>
      <c r="C76" s="133"/>
      <c r="D76" s="82" t="s">
        <v>145</v>
      </c>
      <c r="E76" s="63" t="s">
        <v>58</v>
      </c>
      <c r="F76" s="72">
        <v>153</v>
      </c>
      <c r="G76" s="71">
        <v>0</v>
      </c>
      <c r="H76" s="57">
        <f t="shared" si="26"/>
        <v>153</v>
      </c>
      <c r="I76" s="71">
        <v>0</v>
      </c>
      <c r="J76" s="64">
        <f t="shared" si="27"/>
        <v>153</v>
      </c>
      <c r="K76" s="72">
        <v>0</v>
      </c>
      <c r="L76" s="57">
        <f t="shared" si="28"/>
        <v>153</v>
      </c>
      <c r="M76" s="71">
        <v>0</v>
      </c>
      <c r="N76" s="58">
        <f t="shared" si="29"/>
        <v>153</v>
      </c>
      <c r="O76" s="72">
        <v>100</v>
      </c>
      <c r="P76" s="57">
        <f t="shared" si="30"/>
        <v>253</v>
      </c>
      <c r="Q76" s="71">
        <v>100</v>
      </c>
      <c r="R76" s="58">
        <f t="shared" si="25"/>
        <v>153</v>
      </c>
      <c r="S76" s="29">
        <v>0</v>
      </c>
      <c r="T76" s="3">
        <f t="shared" si="31"/>
        <v>153</v>
      </c>
      <c r="U76" s="28">
        <v>0</v>
      </c>
      <c r="V76" s="21">
        <f t="shared" si="32"/>
        <v>153</v>
      </c>
      <c r="W76" s="29">
        <v>0</v>
      </c>
      <c r="X76" s="3">
        <f t="shared" si="33"/>
        <v>153</v>
      </c>
      <c r="Y76" s="28">
        <v>0</v>
      </c>
      <c r="Z76" s="21">
        <f t="shared" si="34"/>
        <v>153</v>
      </c>
      <c r="AA76" s="29">
        <v>0</v>
      </c>
      <c r="AB76" s="3">
        <f t="shared" si="35"/>
        <v>153</v>
      </c>
      <c r="AC76" s="28">
        <v>0</v>
      </c>
      <c r="AD76" s="21">
        <f t="shared" si="36"/>
        <v>153</v>
      </c>
      <c r="AE76" s="25">
        <f t="shared" si="37"/>
        <v>100</v>
      </c>
      <c r="AF76" s="26">
        <f t="shared" si="38"/>
        <v>2</v>
      </c>
    </row>
    <row r="77" spans="2:32" ht="15" customHeight="1" x14ac:dyDescent="0.25">
      <c r="B77" s="81">
        <v>18</v>
      </c>
      <c r="C77" s="133"/>
      <c r="D77" s="82" t="s">
        <v>145</v>
      </c>
      <c r="E77" s="63" t="s">
        <v>59</v>
      </c>
      <c r="F77" s="72">
        <v>0</v>
      </c>
      <c r="G77" s="71">
        <v>0</v>
      </c>
      <c r="H77" s="57">
        <f t="shared" si="26"/>
        <v>0</v>
      </c>
      <c r="I77" s="71">
        <v>0</v>
      </c>
      <c r="J77" s="64">
        <f t="shared" si="27"/>
        <v>0</v>
      </c>
      <c r="K77" s="72">
        <v>0</v>
      </c>
      <c r="L77" s="57">
        <f t="shared" si="28"/>
        <v>0</v>
      </c>
      <c r="M77" s="71">
        <v>0</v>
      </c>
      <c r="N77" s="58">
        <f t="shared" si="29"/>
        <v>0</v>
      </c>
      <c r="O77" s="72">
        <v>0</v>
      </c>
      <c r="P77" s="57">
        <f t="shared" si="30"/>
        <v>0</v>
      </c>
      <c r="Q77" s="71">
        <v>0</v>
      </c>
      <c r="R77" s="58">
        <f t="shared" si="25"/>
        <v>0</v>
      </c>
      <c r="S77" s="29">
        <v>0</v>
      </c>
      <c r="T77" s="3">
        <f t="shared" si="31"/>
        <v>0</v>
      </c>
      <c r="U77" s="28">
        <v>0</v>
      </c>
      <c r="V77" s="21">
        <f t="shared" si="32"/>
        <v>0</v>
      </c>
      <c r="W77" s="29">
        <v>0</v>
      </c>
      <c r="X77" s="3">
        <f t="shared" si="33"/>
        <v>0</v>
      </c>
      <c r="Y77" s="28">
        <v>0</v>
      </c>
      <c r="Z77" s="21">
        <f t="shared" si="34"/>
        <v>0</v>
      </c>
      <c r="AA77" s="29">
        <v>0</v>
      </c>
      <c r="AB77" s="3">
        <f t="shared" si="35"/>
        <v>0</v>
      </c>
      <c r="AC77" s="28">
        <v>0</v>
      </c>
      <c r="AD77" s="21">
        <f t="shared" si="36"/>
        <v>0</v>
      </c>
      <c r="AE77" s="25">
        <f t="shared" si="37"/>
        <v>0</v>
      </c>
      <c r="AF77" s="26">
        <f t="shared" si="38"/>
        <v>0</v>
      </c>
    </row>
    <row r="78" spans="2:32" ht="15" customHeight="1" x14ac:dyDescent="0.25">
      <c r="B78" s="81">
        <v>19</v>
      </c>
      <c r="C78" s="133"/>
      <c r="D78" s="82" t="s">
        <v>151</v>
      </c>
      <c r="E78" s="63" t="s">
        <v>82</v>
      </c>
      <c r="F78" s="72">
        <v>294</v>
      </c>
      <c r="G78" s="71">
        <v>0</v>
      </c>
      <c r="H78" s="57">
        <f t="shared" si="26"/>
        <v>294</v>
      </c>
      <c r="I78" s="71">
        <v>0</v>
      </c>
      <c r="J78" s="64">
        <f t="shared" si="27"/>
        <v>294</v>
      </c>
      <c r="K78" s="72">
        <v>0</v>
      </c>
      <c r="L78" s="57">
        <f t="shared" si="28"/>
        <v>294</v>
      </c>
      <c r="M78" s="71">
        <v>0</v>
      </c>
      <c r="N78" s="58">
        <f t="shared" si="29"/>
        <v>294</v>
      </c>
      <c r="O78" s="108">
        <v>0</v>
      </c>
      <c r="P78" s="57">
        <f t="shared" si="30"/>
        <v>294</v>
      </c>
      <c r="Q78" s="109">
        <v>0</v>
      </c>
      <c r="R78" s="58">
        <f t="shared" si="25"/>
        <v>294</v>
      </c>
      <c r="S78" s="30">
        <v>0</v>
      </c>
      <c r="T78" s="3">
        <f t="shared" si="31"/>
        <v>294</v>
      </c>
      <c r="U78" s="31">
        <v>0</v>
      </c>
      <c r="V78" s="21">
        <f t="shared" si="32"/>
        <v>294</v>
      </c>
      <c r="W78" s="29">
        <v>0</v>
      </c>
      <c r="X78" s="3">
        <f t="shared" si="33"/>
        <v>294</v>
      </c>
      <c r="Y78" s="28">
        <v>0</v>
      </c>
      <c r="Z78" s="21">
        <f t="shared" si="34"/>
        <v>294</v>
      </c>
      <c r="AA78" s="29">
        <v>0</v>
      </c>
      <c r="AB78" s="3">
        <f t="shared" si="35"/>
        <v>294</v>
      </c>
      <c r="AC78" s="28">
        <v>0</v>
      </c>
      <c r="AD78" s="21">
        <f t="shared" si="36"/>
        <v>294</v>
      </c>
      <c r="AE78" s="25">
        <f t="shared" si="37"/>
        <v>0</v>
      </c>
      <c r="AF78" s="26">
        <f t="shared" si="38"/>
        <v>0</v>
      </c>
    </row>
    <row r="79" spans="2:32" ht="15" customHeight="1" thickBot="1" x14ac:dyDescent="0.3">
      <c r="B79" s="83">
        <v>20</v>
      </c>
      <c r="C79" s="134"/>
      <c r="D79" s="84" t="s">
        <v>152</v>
      </c>
      <c r="E79" s="67" t="s">
        <v>55</v>
      </c>
      <c r="F79" s="72">
        <v>0</v>
      </c>
      <c r="G79" s="71">
        <v>0</v>
      </c>
      <c r="H79" s="57">
        <f t="shared" si="26"/>
        <v>0</v>
      </c>
      <c r="I79" s="71">
        <v>0</v>
      </c>
      <c r="J79" s="64">
        <f t="shared" si="27"/>
        <v>0</v>
      </c>
      <c r="K79" s="72">
        <v>0</v>
      </c>
      <c r="L79" s="57">
        <f t="shared" si="28"/>
        <v>0</v>
      </c>
      <c r="M79" s="71">
        <v>0</v>
      </c>
      <c r="N79" s="58">
        <f t="shared" si="29"/>
        <v>0</v>
      </c>
      <c r="O79" s="85">
        <v>0</v>
      </c>
      <c r="P79" s="69">
        <f t="shared" si="30"/>
        <v>0</v>
      </c>
      <c r="Q79" s="86">
        <v>0</v>
      </c>
      <c r="R79" s="70">
        <f t="shared" si="25"/>
        <v>0</v>
      </c>
      <c r="S79" s="29">
        <v>0</v>
      </c>
      <c r="T79" s="3">
        <f t="shared" si="31"/>
        <v>0</v>
      </c>
      <c r="U79" s="28">
        <v>0</v>
      </c>
      <c r="V79" s="21">
        <f t="shared" si="32"/>
        <v>0</v>
      </c>
      <c r="W79" s="29">
        <v>0</v>
      </c>
      <c r="X79" s="3">
        <f t="shared" si="33"/>
        <v>0</v>
      </c>
      <c r="Y79" s="28">
        <v>0</v>
      </c>
      <c r="Z79" s="21">
        <f t="shared" si="34"/>
        <v>0</v>
      </c>
      <c r="AA79" s="29">
        <v>0</v>
      </c>
      <c r="AB79" s="3">
        <f t="shared" si="35"/>
        <v>0</v>
      </c>
      <c r="AC79" s="28">
        <v>0</v>
      </c>
      <c r="AD79" s="21">
        <f t="shared" si="36"/>
        <v>0</v>
      </c>
      <c r="AE79" s="25">
        <f t="shared" si="37"/>
        <v>0</v>
      </c>
      <c r="AF79" s="26">
        <f t="shared" si="38"/>
        <v>0</v>
      </c>
    </row>
    <row r="80" spans="2:32" ht="15" customHeight="1" thickBot="1" x14ac:dyDescent="0.3">
      <c r="B80" s="143" t="s">
        <v>85</v>
      </c>
      <c r="C80" s="144"/>
      <c r="D80" s="144"/>
      <c r="E80" s="145"/>
      <c r="F80" s="110">
        <f t="shared" ref="F80:AC80" si="39">(F60+F61+F62+F63+F64+F65+F66+F67+F68+F69+F70+F71+F72+F73+F74+F75+F76+F77+F78+F79)</f>
        <v>2439</v>
      </c>
      <c r="G80" s="111">
        <f>(G60+G61+G62+G63+G64+G65+G66+G67+G68+G69+G70+G71+G72+G73+G74+G75+G76+G77+G78+G79)</f>
        <v>850</v>
      </c>
      <c r="H80" s="112">
        <f t="shared" si="26"/>
        <v>3289</v>
      </c>
      <c r="I80" s="111">
        <f t="shared" si="39"/>
        <v>768</v>
      </c>
      <c r="J80" s="113">
        <f t="shared" si="27"/>
        <v>2521</v>
      </c>
      <c r="K80" s="72">
        <f t="shared" si="39"/>
        <v>785</v>
      </c>
      <c r="L80" s="114">
        <f t="shared" si="28"/>
        <v>3306</v>
      </c>
      <c r="M80" s="71">
        <f t="shared" si="39"/>
        <v>785</v>
      </c>
      <c r="N80" s="115">
        <f t="shared" ref="N80" si="40">(K80+L80)</f>
        <v>4091</v>
      </c>
      <c r="O80" s="74">
        <f t="shared" si="39"/>
        <v>784</v>
      </c>
      <c r="P80" s="116">
        <v>3305</v>
      </c>
      <c r="Q80" s="76">
        <f t="shared" si="39"/>
        <v>784</v>
      </c>
      <c r="R80" s="77">
        <f t="shared" si="39"/>
        <v>2521</v>
      </c>
      <c r="S80" s="32">
        <f t="shared" si="39"/>
        <v>0</v>
      </c>
      <c r="T80" s="34">
        <f t="shared" si="31"/>
        <v>2521</v>
      </c>
      <c r="U80" s="33">
        <f t="shared" si="39"/>
        <v>0</v>
      </c>
      <c r="V80" s="35">
        <f t="shared" si="32"/>
        <v>2521</v>
      </c>
      <c r="W80" s="32">
        <f t="shared" si="39"/>
        <v>0</v>
      </c>
      <c r="X80" s="34">
        <f t="shared" si="33"/>
        <v>2521</v>
      </c>
      <c r="Y80" s="33">
        <f t="shared" si="39"/>
        <v>0</v>
      </c>
      <c r="Z80" s="35">
        <f t="shared" si="34"/>
        <v>2521</v>
      </c>
      <c r="AA80" s="32">
        <f t="shared" si="39"/>
        <v>0</v>
      </c>
      <c r="AB80" s="34">
        <f t="shared" si="35"/>
        <v>2521</v>
      </c>
      <c r="AC80" s="33">
        <f t="shared" si="39"/>
        <v>0</v>
      </c>
      <c r="AD80" s="35">
        <f t="shared" si="36"/>
        <v>2521</v>
      </c>
      <c r="AE80" s="36">
        <f t="shared" si="37"/>
        <v>2337</v>
      </c>
      <c r="AF80" s="37">
        <f t="shared" si="38"/>
        <v>46.74</v>
      </c>
    </row>
    <row r="81" spans="2:32" ht="15" customHeight="1" thickBot="1" x14ac:dyDescent="0.3">
      <c r="B81" s="38">
        <f>(B11+B19+B36+B43+B52+B58+B79)</f>
        <v>67</v>
      </c>
      <c r="C81" s="129" t="s">
        <v>68</v>
      </c>
      <c r="D81" s="130"/>
      <c r="E81" s="131"/>
      <c r="F81" s="39">
        <f t="shared" ref="F81:N81" si="41">(F12+F20+F37+F44+F54+F59+F80)</f>
        <v>10468</v>
      </c>
      <c r="G81" s="39">
        <f t="shared" si="41"/>
        <v>6998</v>
      </c>
      <c r="H81" s="39">
        <f t="shared" si="41"/>
        <v>17466</v>
      </c>
      <c r="I81" s="39">
        <f t="shared" si="41"/>
        <v>6672</v>
      </c>
      <c r="J81" s="40">
        <f>(J12+J20+J37+J44+J54+J59+J80)</f>
        <v>10794</v>
      </c>
      <c r="K81" s="4">
        <f t="shared" si="41"/>
        <v>5485</v>
      </c>
      <c r="L81" s="41">
        <f t="shared" si="41"/>
        <v>16279</v>
      </c>
      <c r="M81" s="41">
        <f>(M12+M20+M37+M44+M54+M59+M80)</f>
        <v>5790</v>
      </c>
      <c r="N81" s="42">
        <f t="shared" si="41"/>
        <v>12809</v>
      </c>
      <c r="O81" s="44">
        <f>SUM(O80+O59+O54+O44+O37+O20++O12)</f>
        <v>6334</v>
      </c>
      <c r="P81" s="45">
        <f>SUM(P80+P59+P54+P44+P37+P20+P12)</f>
        <v>18925</v>
      </c>
      <c r="Q81" s="39">
        <f>SUM(Q12+Q20+Q37+Q54+Q59+Q80+Q44)</f>
        <v>6758</v>
      </c>
      <c r="R81" s="45">
        <f>SUM(R80+R59+R54+R44+R37+R20+R12)</f>
        <v>12206</v>
      </c>
      <c r="S81" s="39">
        <f>SUM(S80+S59+S54+S44+S37+S20+S12)</f>
        <v>0</v>
      </c>
      <c r="T81" s="39">
        <f>SUM(T80+T59+T54+T44+T37+T20+T12)</f>
        <v>12206</v>
      </c>
      <c r="U81" s="39">
        <f>SUM(U12+U20+U37+U44+U54+-U59+U80)</f>
        <v>0</v>
      </c>
      <c r="V81" s="39">
        <f>SUM(V80+V54+V44+V37+V20++V59+V12)</f>
        <v>12206</v>
      </c>
      <c r="W81" s="39">
        <f>SUM(W80+W59+W54+W44+W37+W20+W12)</f>
        <v>0</v>
      </c>
      <c r="X81" s="39">
        <f>SUM(X80+X59+X54+X44+X37+X20+X12)</f>
        <v>12206</v>
      </c>
      <c r="Y81" s="39">
        <f>SUM(Y80+Y59+Y54+Y44+Y37+Y20+Y12)</f>
        <v>0</v>
      </c>
      <c r="Z81" s="39">
        <f>SUM(Z80+Z59+Z54+Z44+Z37+Z20+Z12)</f>
        <v>12206</v>
      </c>
      <c r="AA81" s="39">
        <f t="shared" ref="AA81:AF81" si="42">SUM(AA6:AA80)</f>
        <v>0</v>
      </c>
      <c r="AB81" s="39">
        <f t="shared" si="42"/>
        <v>24412</v>
      </c>
      <c r="AC81" s="39">
        <f t="shared" si="42"/>
        <v>0</v>
      </c>
      <c r="AD81" s="39">
        <f t="shared" si="42"/>
        <v>24412</v>
      </c>
      <c r="AE81" s="39">
        <f t="shared" si="42"/>
        <v>38440</v>
      </c>
      <c r="AF81" s="39">
        <f t="shared" si="42"/>
        <v>768.8</v>
      </c>
    </row>
    <row r="91" spans="2:32" ht="12.75" customHeight="1" x14ac:dyDescent="0.25"/>
  </sheetData>
  <mergeCells count="23">
    <mergeCell ref="B1:R1"/>
    <mergeCell ref="B2:R2"/>
    <mergeCell ref="B3:R3"/>
    <mergeCell ref="B44:E44"/>
    <mergeCell ref="B37:E37"/>
    <mergeCell ref="B20:E20"/>
    <mergeCell ref="B12:E12"/>
    <mergeCell ref="C81:E81"/>
    <mergeCell ref="C60:C79"/>
    <mergeCell ref="C38:C43"/>
    <mergeCell ref="C55:C58"/>
    <mergeCell ref="C13:C19"/>
    <mergeCell ref="C45:C53"/>
    <mergeCell ref="B80:E80"/>
    <mergeCell ref="B59:E59"/>
    <mergeCell ref="B54:E54"/>
    <mergeCell ref="C21:C36"/>
    <mergeCell ref="AA4:AD4"/>
    <mergeCell ref="C6:C11"/>
    <mergeCell ref="W4:Z4"/>
    <mergeCell ref="S4:V4"/>
    <mergeCell ref="O4:R4"/>
    <mergeCell ref="B4:E4"/>
  </mergeCells>
  <pageMargins left="0.7" right="0.7" top="0.75" bottom="0.75" header="0.3" footer="0.3"/>
  <pageSetup orientation="portrait" r:id="rId1"/>
  <ignoredErrors>
    <ignoredError sqref="G12 G37 G44 F54:G54 G59 G20 AF54 W58 F80:G80 AC58:AD58" unlockedFormula="1"/>
    <ignoredError sqref="S37:AF37 H37:O37 AC12 AA12 Y12 W12 U12 Q12:S12 O12 M12:N12 K12 I12 H20:AF20 H54:Q54 H44:AF44 H59:AF59 H80:O80 X58 Z58:AB58 Q37 Q80:AF80 S54:AE54" formula="1" unlockedFormula="1"/>
    <ignoredError sqref="H12 J12 L12 P12 T12 V12 X12 Z12 AB12 AD12:AF12 Q8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JURIS DOS 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Propietario</dc:creator>
  <cp:lastModifiedBy>Juan Sierra</cp:lastModifiedBy>
  <cp:lastPrinted>2023-04-10T16:41:00Z</cp:lastPrinted>
  <dcterms:created xsi:type="dcterms:W3CDTF">2011-01-07T17:29:13Z</dcterms:created>
  <dcterms:modified xsi:type="dcterms:W3CDTF">2023-04-10T17:48:10Z</dcterms:modified>
</cp:coreProperties>
</file>