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515" windowHeight="11835" activeTab="1"/>
  </bookViews>
  <sheets>
    <sheet name="JURIS UNO TEPIC" sheetId="1" r:id="rId1"/>
    <sheet name="JURIS. DOS COMPOSTELA" sheetId="2" r:id="rId2"/>
    <sheet name="JURIS TRES TUXPAN " sheetId="3" r:id="rId3"/>
  </sheets>
  <calcPr calcId="145621"/>
</workbook>
</file>

<file path=xl/calcChain.xml><?xml version="1.0" encoding="utf-8"?>
<calcChain xmlns="http://schemas.openxmlformats.org/spreadsheetml/2006/main">
  <c r="AD120" i="3" l="1"/>
  <c r="AC120" i="3"/>
  <c r="AB120" i="3"/>
  <c r="AA120" i="3"/>
  <c r="Z120" i="3"/>
  <c r="Y120" i="3"/>
  <c r="X120" i="3"/>
  <c r="AE119" i="3"/>
  <c r="AE118" i="3"/>
  <c r="AE117" i="3"/>
  <c r="AE116" i="3"/>
  <c r="AE115" i="3"/>
  <c r="AE114" i="3"/>
  <c r="AE113" i="3"/>
  <c r="AE112" i="3"/>
  <c r="AE120" i="3" s="1"/>
  <c r="AD111" i="3"/>
  <c r="AC111" i="3"/>
  <c r="AB111" i="3"/>
  <c r="AA111" i="3"/>
  <c r="Z111" i="3"/>
  <c r="Y111" i="3"/>
  <c r="X111" i="3"/>
  <c r="W111" i="3"/>
  <c r="V111" i="3"/>
  <c r="AE110" i="3"/>
  <c r="AE109" i="3"/>
  <c r="AE108" i="3"/>
  <c r="AE107" i="3"/>
  <c r="AE106" i="3"/>
  <c r="AE105" i="3"/>
  <c r="AE104" i="3"/>
  <c r="AE103" i="3"/>
  <c r="AE102" i="3"/>
  <c r="AE101" i="3"/>
  <c r="AE100" i="3"/>
  <c r="AE99" i="3"/>
  <c r="AE98" i="3"/>
  <c r="AE97" i="3"/>
  <c r="AE96" i="3"/>
  <c r="AE111" i="3" s="1"/>
  <c r="AD95" i="3"/>
  <c r="AC95" i="3"/>
  <c r="AB95" i="3"/>
  <c r="AA95" i="3"/>
  <c r="Z95" i="3"/>
  <c r="Y95" i="3"/>
  <c r="X95" i="3"/>
  <c r="W95" i="3"/>
  <c r="AE94" i="3"/>
  <c r="U94" i="3"/>
  <c r="AE93" i="3"/>
  <c r="U93" i="3"/>
  <c r="AE92" i="3"/>
  <c r="U92" i="3"/>
  <c r="AE91" i="3"/>
  <c r="U91" i="3"/>
  <c r="AE90" i="3"/>
  <c r="AE89" i="3"/>
  <c r="AE88" i="3"/>
  <c r="AE87" i="3"/>
  <c r="U87" i="3"/>
  <c r="AE86" i="3"/>
  <c r="AE85" i="3"/>
  <c r="AE84" i="3"/>
  <c r="AE83" i="3"/>
  <c r="AE82" i="3"/>
  <c r="AE81" i="3"/>
  <c r="AE80" i="3"/>
  <c r="AE79" i="3"/>
  <c r="AE78" i="3"/>
  <c r="AE77" i="3"/>
  <c r="AE76" i="3"/>
  <c r="AE75" i="3"/>
  <c r="AE74" i="3"/>
  <c r="AE73" i="3"/>
  <c r="AE72" i="3"/>
  <c r="AE71" i="3"/>
  <c r="AE70" i="3"/>
  <c r="AE69" i="3"/>
  <c r="AE68" i="3"/>
  <c r="AE67" i="3"/>
  <c r="AE66" i="3"/>
  <c r="AE65" i="3"/>
  <c r="AE64" i="3"/>
  <c r="AE63" i="3"/>
  <c r="AE95" i="3" s="1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L62" i="3"/>
  <c r="K62" i="3"/>
  <c r="J62" i="3"/>
  <c r="I62" i="3"/>
  <c r="H62" i="3"/>
  <c r="G62" i="3"/>
  <c r="F62" i="3"/>
  <c r="E62" i="3"/>
  <c r="AE61" i="3"/>
  <c r="AE60" i="3"/>
  <c r="AE59" i="3"/>
  <c r="AE58" i="3"/>
  <c r="AE57" i="3"/>
  <c r="AE56" i="3"/>
  <c r="AE55" i="3"/>
  <c r="AE62" i="3" s="1"/>
  <c r="AE54" i="3"/>
  <c r="AD54" i="3"/>
  <c r="AC54" i="3"/>
  <c r="AB54" i="3"/>
  <c r="AA54" i="3"/>
  <c r="Z54" i="3"/>
  <c r="Y54" i="3"/>
  <c r="X54" i="3"/>
  <c r="W54" i="3"/>
  <c r="V54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H121" i="3" s="1"/>
  <c r="G38" i="3"/>
  <c r="G121" i="3" s="1"/>
  <c r="F38" i="3"/>
  <c r="F121" i="3" s="1"/>
  <c r="E38" i="3"/>
  <c r="AD37" i="3"/>
  <c r="AE37" i="3" s="1"/>
  <c r="AD36" i="3"/>
  <c r="AE36" i="3" s="1"/>
  <c r="AD35" i="3"/>
  <c r="AE35" i="3" s="1"/>
  <c r="AD34" i="3"/>
  <c r="AE34" i="3" s="1"/>
  <c r="AD33" i="3"/>
  <c r="AE33" i="3" s="1"/>
  <c r="AD32" i="3"/>
  <c r="AE32" i="3" s="1"/>
  <c r="AD31" i="3"/>
  <c r="AE31" i="3" s="1"/>
  <c r="AD30" i="3"/>
  <c r="AE30" i="3" s="1"/>
  <c r="AE28" i="3"/>
  <c r="AE38" i="3" s="1"/>
  <c r="AD27" i="3"/>
  <c r="AD38" i="3" s="1"/>
  <c r="AD26" i="3"/>
  <c r="AD121" i="3" s="1"/>
  <c r="AC26" i="3"/>
  <c r="AB26" i="3"/>
  <c r="AB121" i="3" s="1"/>
  <c r="AA26" i="3"/>
  <c r="AA121" i="3" s="1"/>
  <c r="Z26" i="3"/>
  <c r="Z121" i="3" s="1"/>
  <c r="Y26" i="3"/>
  <c r="Y121" i="3" s="1"/>
  <c r="X26" i="3"/>
  <c r="X121" i="3" s="1"/>
  <c r="W26" i="3"/>
  <c r="W121" i="3" s="1"/>
  <c r="V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26" i="3" s="1"/>
  <c r="AE121" i="3" s="1"/>
  <c r="AE9" i="3"/>
  <c r="AE8" i="3"/>
  <c r="AB80" i="2" l="1"/>
  <c r="Z80" i="2"/>
  <c r="X80" i="2"/>
  <c r="V80" i="2"/>
  <c r="T80" i="2"/>
  <c r="R80" i="2"/>
  <c r="P80" i="2"/>
  <c r="N80" i="2"/>
  <c r="L80" i="2"/>
  <c r="J80" i="2"/>
  <c r="H80" i="2"/>
  <c r="AD80" i="2" s="1"/>
  <c r="AE80" i="2" s="1"/>
  <c r="F80" i="2"/>
  <c r="E80" i="2"/>
  <c r="G80" i="2" s="1"/>
  <c r="I80" i="2" s="1"/>
  <c r="K80" i="2" s="1"/>
  <c r="AE79" i="2"/>
  <c r="AD79" i="2"/>
  <c r="I79" i="2"/>
  <c r="K79" i="2" s="1"/>
  <c r="M79" i="2" s="1"/>
  <c r="O79" i="2" s="1"/>
  <c r="Q79" i="2" s="1"/>
  <c r="S79" i="2" s="1"/>
  <c r="U79" i="2" s="1"/>
  <c r="W79" i="2" s="1"/>
  <c r="Y79" i="2" s="1"/>
  <c r="AA79" i="2" s="1"/>
  <c r="AC79" i="2" s="1"/>
  <c r="G79" i="2"/>
  <c r="AE78" i="2"/>
  <c r="AD78" i="2"/>
  <c r="I78" i="2"/>
  <c r="K78" i="2" s="1"/>
  <c r="M78" i="2" s="1"/>
  <c r="O78" i="2" s="1"/>
  <c r="Q78" i="2" s="1"/>
  <c r="S78" i="2" s="1"/>
  <c r="U78" i="2" s="1"/>
  <c r="W78" i="2" s="1"/>
  <c r="Y78" i="2" s="1"/>
  <c r="AA78" i="2" s="1"/>
  <c r="AC78" i="2" s="1"/>
  <c r="G78" i="2"/>
  <c r="AE77" i="2"/>
  <c r="AD77" i="2"/>
  <c r="I77" i="2"/>
  <c r="K77" i="2" s="1"/>
  <c r="M77" i="2" s="1"/>
  <c r="O77" i="2" s="1"/>
  <c r="Q77" i="2" s="1"/>
  <c r="S77" i="2" s="1"/>
  <c r="U77" i="2" s="1"/>
  <c r="W77" i="2" s="1"/>
  <c r="Y77" i="2" s="1"/>
  <c r="AA77" i="2" s="1"/>
  <c r="AC77" i="2" s="1"/>
  <c r="G77" i="2"/>
  <c r="AE76" i="2"/>
  <c r="AD76" i="2"/>
  <c r="I76" i="2"/>
  <c r="K76" i="2" s="1"/>
  <c r="M76" i="2" s="1"/>
  <c r="O76" i="2" s="1"/>
  <c r="Q76" i="2" s="1"/>
  <c r="S76" i="2" s="1"/>
  <c r="U76" i="2" s="1"/>
  <c r="W76" i="2" s="1"/>
  <c r="Y76" i="2" s="1"/>
  <c r="AA76" i="2" s="1"/>
  <c r="AC76" i="2" s="1"/>
  <c r="G76" i="2"/>
  <c r="AE75" i="2"/>
  <c r="AD75" i="2"/>
  <c r="I75" i="2"/>
  <c r="K75" i="2" s="1"/>
  <c r="M75" i="2" s="1"/>
  <c r="O75" i="2" s="1"/>
  <c r="Q75" i="2" s="1"/>
  <c r="S75" i="2" s="1"/>
  <c r="U75" i="2" s="1"/>
  <c r="W75" i="2" s="1"/>
  <c r="Y75" i="2" s="1"/>
  <c r="AA75" i="2" s="1"/>
  <c r="AC75" i="2" s="1"/>
  <c r="G75" i="2"/>
  <c r="AE74" i="2"/>
  <c r="AD74" i="2"/>
  <c r="M74" i="2"/>
  <c r="O74" i="2" s="1"/>
  <c r="Q74" i="2" s="1"/>
  <c r="S74" i="2" s="1"/>
  <c r="U74" i="2" s="1"/>
  <c r="W74" i="2" s="1"/>
  <c r="Y74" i="2" s="1"/>
  <c r="AA74" i="2" s="1"/>
  <c r="AC74" i="2" s="1"/>
  <c r="I74" i="2"/>
  <c r="K74" i="2" s="1"/>
  <c r="G74" i="2"/>
  <c r="AE73" i="2"/>
  <c r="AD73" i="2"/>
  <c r="I73" i="2"/>
  <c r="K73" i="2" s="1"/>
  <c r="M73" i="2" s="1"/>
  <c r="O73" i="2" s="1"/>
  <c r="Q73" i="2" s="1"/>
  <c r="S73" i="2" s="1"/>
  <c r="U73" i="2" s="1"/>
  <c r="W73" i="2" s="1"/>
  <c r="Y73" i="2" s="1"/>
  <c r="AA73" i="2" s="1"/>
  <c r="AC73" i="2" s="1"/>
  <c r="G73" i="2"/>
  <c r="AE72" i="2"/>
  <c r="AD72" i="2"/>
  <c r="M72" i="2"/>
  <c r="O72" i="2" s="1"/>
  <c r="Q72" i="2" s="1"/>
  <c r="S72" i="2" s="1"/>
  <c r="U72" i="2" s="1"/>
  <c r="W72" i="2" s="1"/>
  <c r="Y72" i="2" s="1"/>
  <c r="AA72" i="2" s="1"/>
  <c r="AC72" i="2" s="1"/>
  <c r="I72" i="2"/>
  <c r="K72" i="2" s="1"/>
  <c r="G72" i="2"/>
  <c r="AE71" i="2"/>
  <c r="AD71" i="2"/>
  <c r="I71" i="2"/>
  <c r="K71" i="2" s="1"/>
  <c r="M71" i="2" s="1"/>
  <c r="O71" i="2" s="1"/>
  <c r="Q71" i="2" s="1"/>
  <c r="S71" i="2" s="1"/>
  <c r="U71" i="2" s="1"/>
  <c r="W71" i="2" s="1"/>
  <c r="Y71" i="2" s="1"/>
  <c r="AA71" i="2" s="1"/>
  <c r="AC71" i="2" s="1"/>
  <c r="G71" i="2"/>
  <c r="AE70" i="2"/>
  <c r="AD70" i="2"/>
  <c r="M70" i="2"/>
  <c r="O70" i="2" s="1"/>
  <c r="Q70" i="2" s="1"/>
  <c r="S70" i="2" s="1"/>
  <c r="U70" i="2" s="1"/>
  <c r="W70" i="2" s="1"/>
  <c r="Y70" i="2" s="1"/>
  <c r="AA70" i="2" s="1"/>
  <c r="AC70" i="2" s="1"/>
  <c r="I70" i="2"/>
  <c r="K70" i="2" s="1"/>
  <c r="G70" i="2"/>
  <c r="AE69" i="2"/>
  <c r="AD69" i="2"/>
  <c r="I69" i="2"/>
  <c r="K69" i="2" s="1"/>
  <c r="M69" i="2" s="1"/>
  <c r="O69" i="2" s="1"/>
  <c r="Q69" i="2" s="1"/>
  <c r="S69" i="2" s="1"/>
  <c r="U69" i="2" s="1"/>
  <c r="W69" i="2" s="1"/>
  <c r="Y69" i="2" s="1"/>
  <c r="AA69" i="2" s="1"/>
  <c r="AC69" i="2" s="1"/>
  <c r="G69" i="2"/>
  <c r="AE68" i="2"/>
  <c r="AD68" i="2"/>
  <c r="I68" i="2"/>
  <c r="K68" i="2" s="1"/>
  <c r="M68" i="2" s="1"/>
  <c r="O68" i="2" s="1"/>
  <c r="Q68" i="2" s="1"/>
  <c r="S68" i="2" s="1"/>
  <c r="U68" i="2" s="1"/>
  <c r="W68" i="2" s="1"/>
  <c r="Y68" i="2" s="1"/>
  <c r="AA68" i="2" s="1"/>
  <c r="AC68" i="2" s="1"/>
  <c r="G68" i="2"/>
  <c r="AE67" i="2"/>
  <c r="AD67" i="2"/>
  <c r="I67" i="2"/>
  <c r="K67" i="2" s="1"/>
  <c r="M67" i="2" s="1"/>
  <c r="O67" i="2" s="1"/>
  <c r="Q67" i="2" s="1"/>
  <c r="S67" i="2" s="1"/>
  <c r="U67" i="2" s="1"/>
  <c r="W67" i="2" s="1"/>
  <c r="Y67" i="2" s="1"/>
  <c r="AA67" i="2" s="1"/>
  <c r="AC67" i="2" s="1"/>
  <c r="G67" i="2"/>
  <c r="AE66" i="2"/>
  <c r="AD66" i="2"/>
  <c r="I66" i="2"/>
  <c r="K66" i="2" s="1"/>
  <c r="M66" i="2" s="1"/>
  <c r="O66" i="2" s="1"/>
  <c r="Q66" i="2" s="1"/>
  <c r="S66" i="2" s="1"/>
  <c r="U66" i="2" s="1"/>
  <c r="W66" i="2" s="1"/>
  <c r="Y66" i="2" s="1"/>
  <c r="AA66" i="2" s="1"/>
  <c r="AC66" i="2" s="1"/>
  <c r="G66" i="2"/>
  <c r="AE65" i="2"/>
  <c r="AD65" i="2"/>
  <c r="I65" i="2"/>
  <c r="K65" i="2" s="1"/>
  <c r="M65" i="2" s="1"/>
  <c r="O65" i="2" s="1"/>
  <c r="Q65" i="2" s="1"/>
  <c r="S65" i="2" s="1"/>
  <c r="U65" i="2" s="1"/>
  <c r="W65" i="2" s="1"/>
  <c r="Y65" i="2" s="1"/>
  <c r="AA65" i="2" s="1"/>
  <c r="AC65" i="2" s="1"/>
  <c r="G65" i="2"/>
  <c r="AE64" i="2"/>
  <c r="AD64" i="2"/>
  <c r="I64" i="2"/>
  <c r="K64" i="2" s="1"/>
  <c r="M64" i="2" s="1"/>
  <c r="O64" i="2" s="1"/>
  <c r="Q64" i="2" s="1"/>
  <c r="S64" i="2" s="1"/>
  <c r="U64" i="2" s="1"/>
  <c r="W64" i="2" s="1"/>
  <c r="Y64" i="2" s="1"/>
  <c r="AA64" i="2" s="1"/>
  <c r="AC64" i="2" s="1"/>
  <c r="G64" i="2"/>
  <c r="AE63" i="2"/>
  <c r="AD63" i="2"/>
  <c r="I63" i="2"/>
  <c r="K63" i="2" s="1"/>
  <c r="M63" i="2" s="1"/>
  <c r="O63" i="2" s="1"/>
  <c r="Q63" i="2" s="1"/>
  <c r="S63" i="2" s="1"/>
  <c r="U63" i="2" s="1"/>
  <c r="W63" i="2" s="1"/>
  <c r="Y63" i="2" s="1"/>
  <c r="AA63" i="2" s="1"/>
  <c r="AC63" i="2" s="1"/>
  <c r="G63" i="2"/>
  <c r="AE62" i="2"/>
  <c r="AD62" i="2"/>
  <c r="I62" i="2"/>
  <c r="K62" i="2" s="1"/>
  <c r="M62" i="2" s="1"/>
  <c r="O62" i="2" s="1"/>
  <c r="Q62" i="2" s="1"/>
  <c r="S62" i="2" s="1"/>
  <c r="U62" i="2" s="1"/>
  <c r="W62" i="2" s="1"/>
  <c r="Y62" i="2" s="1"/>
  <c r="AA62" i="2" s="1"/>
  <c r="AC62" i="2" s="1"/>
  <c r="G62" i="2"/>
  <c r="AE61" i="2"/>
  <c r="AD61" i="2"/>
  <c r="I61" i="2"/>
  <c r="K61" i="2" s="1"/>
  <c r="M61" i="2" s="1"/>
  <c r="O61" i="2" s="1"/>
  <c r="Q61" i="2" s="1"/>
  <c r="S61" i="2" s="1"/>
  <c r="U61" i="2" s="1"/>
  <c r="W61" i="2" s="1"/>
  <c r="Y61" i="2" s="1"/>
  <c r="AA61" i="2" s="1"/>
  <c r="AC61" i="2" s="1"/>
  <c r="G61" i="2"/>
  <c r="AE60" i="2"/>
  <c r="AD60" i="2"/>
  <c r="I60" i="2"/>
  <c r="K60" i="2" s="1"/>
  <c r="M60" i="2" s="1"/>
  <c r="O60" i="2" s="1"/>
  <c r="Q60" i="2" s="1"/>
  <c r="G60" i="2"/>
  <c r="X59" i="2"/>
  <c r="T59" i="2"/>
  <c r="R59" i="2"/>
  <c r="P59" i="2"/>
  <c r="N59" i="2"/>
  <c r="L59" i="2"/>
  <c r="J59" i="2"/>
  <c r="H59" i="2"/>
  <c r="F59" i="2"/>
  <c r="E59" i="2"/>
  <c r="G59" i="2" s="1"/>
  <c r="I59" i="2" s="1"/>
  <c r="K59" i="2" s="1"/>
  <c r="M59" i="2" s="1"/>
  <c r="O59" i="2" s="1"/>
  <c r="I58" i="2"/>
  <c r="K58" i="2" s="1"/>
  <c r="M58" i="2" s="1"/>
  <c r="O58" i="2" s="1"/>
  <c r="Q58" i="2" s="1"/>
  <c r="S58" i="2" s="1"/>
  <c r="U58" i="2" s="1"/>
  <c r="G58" i="2"/>
  <c r="AE57" i="2"/>
  <c r="AD57" i="2"/>
  <c r="I57" i="2"/>
  <c r="K57" i="2" s="1"/>
  <c r="M57" i="2" s="1"/>
  <c r="O57" i="2" s="1"/>
  <c r="Q57" i="2" s="1"/>
  <c r="S57" i="2" s="1"/>
  <c r="U57" i="2" s="1"/>
  <c r="W57" i="2" s="1"/>
  <c r="Y57" i="2" s="1"/>
  <c r="AA57" i="2" s="1"/>
  <c r="AC57" i="2" s="1"/>
  <c r="G57" i="2"/>
  <c r="AE56" i="2"/>
  <c r="AD56" i="2"/>
  <c r="I56" i="2"/>
  <c r="K56" i="2" s="1"/>
  <c r="M56" i="2" s="1"/>
  <c r="O56" i="2" s="1"/>
  <c r="Q56" i="2" s="1"/>
  <c r="S56" i="2" s="1"/>
  <c r="U56" i="2" s="1"/>
  <c r="W56" i="2" s="1"/>
  <c r="Y56" i="2" s="1"/>
  <c r="AA56" i="2" s="1"/>
  <c r="AC56" i="2" s="1"/>
  <c r="G56" i="2"/>
  <c r="AE55" i="2"/>
  <c r="AD55" i="2"/>
  <c r="G55" i="2"/>
  <c r="I55" i="2" s="1"/>
  <c r="K55" i="2" s="1"/>
  <c r="M55" i="2" s="1"/>
  <c r="O55" i="2" s="1"/>
  <c r="Q55" i="2" s="1"/>
  <c r="AB54" i="2"/>
  <c r="AB58" i="2" s="1"/>
  <c r="Z54" i="2"/>
  <c r="Z58" i="2" s="1"/>
  <c r="Z59" i="2" s="1"/>
  <c r="X54" i="2"/>
  <c r="V54" i="2"/>
  <c r="V58" i="2" s="1"/>
  <c r="V59" i="2" s="1"/>
  <c r="T54" i="2"/>
  <c r="R54" i="2"/>
  <c r="P54" i="2"/>
  <c r="N54" i="2"/>
  <c r="L54" i="2"/>
  <c r="J54" i="2"/>
  <c r="H54" i="2"/>
  <c r="AD54" i="2" s="1"/>
  <c r="AE54" i="2" s="1"/>
  <c r="F54" i="2"/>
  <c r="E54" i="2"/>
  <c r="G54" i="2" s="1"/>
  <c r="I54" i="2" s="1"/>
  <c r="K54" i="2" s="1"/>
  <c r="M54" i="2" s="1"/>
  <c r="O54" i="2" s="1"/>
  <c r="AE53" i="2"/>
  <c r="AD53" i="2"/>
  <c r="I53" i="2"/>
  <c r="K53" i="2" s="1"/>
  <c r="M53" i="2" s="1"/>
  <c r="O53" i="2" s="1"/>
  <c r="Q53" i="2" s="1"/>
  <c r="S53" i="2" s="1"/>
  <c r="U53" i="2" s="1"/>
  <c r="W53" i="2" s="1"/>
  <c r="Y53" i="2" s="1"/>
  <c r="AA53" i="2" s="1"/>
  <c r="AC53" i="2" s="1"/>
  <c r="G53" i="2"/>
  <c r="AE52" i="2"/>
  <c r="AD52" i="2"/>
  <c r="I52" i="2"/>
  <c r="K52" i="2" s="1"/>
  <c r="M52" i="2" s="1"/>
  <c r="O52" i="2" s="1"/>
  <c r="Q52" i="2" s="1"/>
  <c r="S52" i="2" s="1"/>
  <c r="U52" i="2" s="1"/>
  <c r="W52" i="2" s="1"/>
  <c r="Y52" i="2" s="1"/>
  <c r="AA52" i="2" s="1"/>
  <c r="AC52" i="2" s="1"/>
  <c r="G52" i="2"/>
  <c r="AE51" i="2"/>
  <c r="AD51" i="2"/>
  <c r="I51" i="2"/>
  <c r="K51" i="2" s="1"/>
  <c r="M51" i="2" s="1"/>
  <c r="O51" i="2" s="1"/>
  <c r="Q51" i="2" s="1"/>
  <c r="S51" i="2" s="1"/>
  <c r="U51" i="2" s="1"/>
  <c r="W51" i="2" s="1"/>
  <c r="Y51" i="2" s="1"/>
  <c r="AA51" i="2" s="1"/>
  <c r="AC51" i="2" s="1"/>
  <c r="G51" i="2"/>
  <c r="AE50" i="2"/>
  <c r="AD50" i="2"/>
  <c r="I50" i="2"/>
  <c r="K50" i="2" s="1"/>
  <c r="M50" i="2" s="1"/>
  <c r="O50" i="2" s="1"/>
  <c r="Q50" i="2" s="1"/>
  <c r="S50" i="2" s="1"/>
  <c r="U50" i="2" s="1"/>
  <c r="W50" i="2" s="1"/>
  <c r="Y50" i="2" s="1"/>
  <c r="AA50" i="2" s="1"/>
  <c r="AC50" i="2" s="1"/>
  <c r="G50" i="2"/>
  <c r="AE49" i="2"/>
  <c r="AD49" i="2"/>
  <c r="I49" i="2"/>
  <c r="K49" i="2" s="1"/>
  <c r="M49" i="2" s="1"/>
  <c r="O49" i="2" s="1"/>
  <c r="Q49" i="2" s="1"/>
  <c r="S49" i="2" s="1"/>
  <c r="U49" i="2" s="1"/>
  <c r="W49" i="2" s="1"/>
  <c r="Y49" i="2" s="1"/>
  <c r="AA49" i="2" s="1"/>
  <c r="AC49" i="2" s="1"/>
  <c r="G49" i="2"/>
  <c r="AE48" i="2"/>
  <c r="AD48" i="2"/>
  <c r="I48" i="2"/>
  <c r="K48" i="2" s="1"/>
  <c r="M48" i="2" s="1"/>
  <c r="O48" i="2" s="1"/>
  <c r="Q48" i="2" s="1"/>
  <c r="S48" i="2" s="1"/>
  <c r="U48" i="2" s="1"/>
  <c r="W48" i="2" s="1"/>
  <c r="Y48" i="2" s="1"/>
  <c r="AA48" i="2" s="1"/>
  <c r="AC48" i="2" s="1"/>
  <c r="G48" i="2"/>
  <c r="AE47" i="2"/>
  <c r="AD47" i="2"/>
  <c r="I47" i="2"/>
  <c r="K47" i="2" s="1"/>
  <c r="M47" i="2" s="1"/>
  <c r="O47" i="2" s="1"/>
  <c r="Q47" i="2" s="1"/>
  <c r="S47" i="2" s="1"/>
  <c r="U47" i="2" s="1"/>
  <c r="W47" i="2" s="1"/>
  <c r="Y47" i="2" s="1"/>
  <c r="AA47" i="2" s="1"/>
  <c r="AC47" i="2" s="1"/>
  <c r="G47" i="2"/>
  <c r="AE46" i="2"/>
  <c r="AD46" i="2"/>
  <c r="I46" i="2"/>
  <c r="K46" i="2" s="1"/>
  <c r="M46" i="2" s="1"/>
  <c r="O46" i="2" s="1"/>
  <c r="Q46" i="2" s="1"/>
  <c r="S46" i="2" s="1"/>
  <c r="U46" i="2" s="1"/>
  <c r="W46" i="2" s="1"/>
  <c r="Y46" i="2" s="1"/>
  <c r="AA46" i="2" s="1"/>
  <c r="AC46" i="2" s="1"/>
  <c r="G46" i="2"/>
  <c r="AE45" i="2"/>
  <c r="AD45" i="2"/>
  <c r="I45" i="2"/>
  <c r="K45" i="2" s="1"/>
  <c r="M45" i="2" s="1"/>
  <c r="O45" i="2" s="1"/>
  <c r="Q45" i="2" s="1"/>
  <c r="G45" i="2"/>
  <c r="AB44" i="2"/>
  <c r="Z44" i="2"/>
  <c r="X44" i="2"/>
  <c r="V44" i="2"/>
  <c r="T44" i="2"/>
  <c r="R44" i="2"/>
  <c r="P44" i="2"/>
  <c r="N44" i="2"/>
  <c r="L44" i="2"/>
  <c r="J44" i="2"/>
  <c r="H44" i="2"/>
  <c r="AD44" i="2" s="1"/>
  <c r="AE44" i="2" s="1"/>
  <c r="F44" i="2"/>
  <c r="E44" i="2"/>
  <c r="G44" i="2" s="1"/>
  <c r="I44" i="2" s="1"/>
  <c r="K44" i="2" s="1"/>
  <c r="M44" i="2" s="1"/>
  <c r="O44" i="2" s="1"/>
  <c r="AD43" i="2"/>
  <c r="AE43" i="2" s="1"/>
  <c r="K43" i="2"/>
  <c r="M43" i="2" s="1"/>
  <c r="O43" i="2" s="1"/>
  <c r="Q43" i="2" s="1"/>
  <c r="S43" i="2" s="1"/>
  <c r="U43" i="2" s="1"/>
  <c r="W43" i="2" s="1"/>
  <c r="Y43" i="2" s="1"/>
  <c r="AA43" i="2" s="1"/>
  <c r="AC43" i="2" s="1"/>
  <c r="G43" i="2"/>
  <c r="I43" i="2" s="1"/>
  <c r="AD42" i="2"/>
  <c r="AE42" i="2" s="1"/>
  <c r="G42" i="2"/>
  <c r="I42" i="2" s="1"/>
  <c r="K42" i="2" s="1"/>
  <c r="M42" i="2" s="1"/>
  <c r="O42" i="2" s="1"/>
  <c r="Q42" i="2" s="1"/>
  <c r="S42" i="2" s="1"/>
  <c r="U42" i="2" s="1"/>
  <c r="W42" i="2" s="1"/>
  <c r="Y42" i="2" s="1"/>
  <c r="AA42" i="2" s="1"/>
  <c r="AC42" i="2" s="1"/>
  <c r="AD41" i="2"/>
  <c r="AE41" i="2" s="1"/>
  <c r="K41" i="2"/>
  <c r="M41" i="2" s="1"/>
  <c r="O41" i="2" s="1"/>
  <c r="Q41" i="2" s="1"/>
  <c r="S41" i="2" s="1"/>
  <c r="U41" i="2" s="1"/>
  <c r="W41" i="2" s="1"/>
  <c r="Y41" i="2" s="1"/>
  <c r="AA41" i="2" s="1"/>
  <c r="AC41" i="2" s="1"/>
  <c r="G41" i="2"/>
  <c r="I41" i="2" s="1"/>
  <c r="AD40" i="2"/>
  <c r="AE40" i="2" s="1"/>
  <c r="G40" i="2"/>
  <c r="I40" i="2" s="1"/>
  <c r="K40" i="2" s="1"/>
  <c r="M40" i="2" s="1"/>
  <c r="O40" i="2" s="1"/>
  <c r="Q40" i="2" s="1"/>
  <c r="S40" i="2" s="1"/>
  <c r="U40" i="2" s="1"/>
  <c r="W40" i="2" s="1"/>
  <c r="Y40" i="2" s="1"/>
  <c r="AA40" i="2" s="1"/>
  <c r="AC40" i="2" s="1"/>
  <c r="AD39" i="2"/>
  <c r="AE39" i="2" s="1"/>
  <c r="K39" i="2"/>
  <c r="M39" i="2" s="1"/>
  <c r="O39" i="2" s="1"/>
  <c r="Q39" i="2" s="1"/>
  <c r="S39" i="2" s="1"/>
  <c r="U39" i="2" s="1"/>
  <c r="W39" i="2" s="1"/>
  <c r="Y39" i="2" s="1"/>
  <c r="AA39" i="2" s="1"/>
  <c r="AC39" i="2" s="1"/>
  <c r="G39" i="2"/>
  <c r="I39" i="2" s="1"/>
  <c r="AD38" i="2"/>
  <c r="AE38" i="2" s="1"/>
  <c r="G38" i="2"/>
  <c r="I38" i="2" s="1"/>
  <c r="K38" i="2" s="1"/>
  <c r="M38" i="2" s="1"/>
  <c r="O38" i="2" s="1"/>
  <c r="Q38" i="2" s="1"/>
  <c r="AB37" i="2"/>
  <c r="Z37" i="2"/>
  <c r="X37" i="2"/>
  <c r="V37" i="2"/>
  <c r="T37" i="2"/>
  <c r="R37" i="2"/>
  <c r="P37" i="2"/>
  <c r="N37" i="2"/>
  <c r="L37" i="2"/>
  <c r="J37" i="2"/>
  <c r="H37" i="2"/>
  <c r="AD37" i="2" s="1"/>
  <c r="AE37" i="2" s="1"/>
  <c r="F37" i="2"/>
  <c r="E37" i="2"/>
  <c r="G37" i="2" s="1"/>
  <c r="I37" i="2" s="1"/>
  <c r="K37" i="2" s="1"/>
  <c r="M37" i="2" s="1"/>
  <c r="O37" i="2" s="1"/>
  <c r="AE36" i="2"/>
  <c r="AD36" i="2"/>
  <c r="I36" i="2"/>
  <c r="K36" i="2" s="1"/>
  <c r="M36" i="2" s="1"/>
  <c r="O36" i="2" s="1"/>
  <c r="Q36" i="2" s="1"/>
  <c r="S36" i="2" s="1"/>
  <c r="U36" i="2" s="1"/>
  <c r="W36" i="2" s="1"/>
  <c r="Y36" i="2" s="1"/>
  <c r="AA36" i="2" s="1"/>
  <c r="AC36" i="2" s="1"/>
  <c r="G36" i="2"/>
  <c r="AE35" i="2"/>
  <c r="AD35" i="2"/>
  <c r="M35" i="2"/>
  <c r="O35" i="2" s="1"/>
  <c r="Q35" i="2" s="1"/>
  <c r="S35" i="2" s="1"/>
  <c r="U35" i="2" s="1"/>
  <c r="W35" i="2" s="1"/>
  <c r="Y35" i="2" s="1"/>
  <c r="AA35" i="2" s="1"/>
  <c r="AC35" i="2" s="1"/>
  <c r="I35" i="2"/>
  <c r="K35" i="2" s="1"/>
  <c r="G35" i="2"/>
  <c r="AE34" i="2"/>
  <c r="AD34" i="2"/>
  <c r="I34" i="2"/>
  <c r="K34" i="2" s="1"/>
  <c r="M34" i="2" s="1"/>
  <c r="O34" i="2" s="1"/>
  <c r="Q34" i="2" s="1"/>
  <c r="S34" i="2" s="1"/>
  <c r="U34" i="2" s="1"/>
  <c r="W34" i="2" s="1"/>
  <c r="Y34" i="2" s="1"/>
  <c r="AA34" i="2" s="1"/>
  <c r="AC34" i="2" s="1"/>
  <c r="G34" i="2"/>
  <c r="AE33" i="2"/>
  <c r="AD33" i="2"/>
  <c r="M33" i="2"/>
  <c r="O33" i="2" s="1"/>
  <c r="Q33" i="2" s="1"/>
  <c r="S33" i="2" s="1"/>
  <c r="U33" i="2" s="1"/>
  <c r="W33" i="2" s="1"/>
  <c r="Y33" i="2" s="1"/>
  <c r="AA33" i="2" s="1"/>
  <c r="AC33" i="2" s="1"/>
  <c r="I33" i="2"/>
  <c r="K33" i="2" s="1"/>
  <c r="G33" i="2"/>
  <c r="AE32" i="2"/>
  <c r="AD32" i="2"/>
  <c r="I32" i="2"/>
  <c r="K32" i="2" s="1"/>
  <c r="M32" i="2" s="1"/>
  <c r="O32" i="2" s="1"/>
  <c r="Q32" i="2" s="1"/>
  <c r="S32" i="2" s="1"/>
  <c r="U32" i="2" s="1"/>
  <c r="W32" i="2" s="1"/>
  <c r="Y32" i="2" s="1"/>
  <c r="AA32" i="2" s="1"/>
  <c r="AC32" i="2" s="1"/>
  <c r="G32" i="2"/>
  <c r="AE31" i="2"/>
  <c r="AD31" i="2"/>
  <c r="M31" i="2"/>
  <c r="O31" i="2" s="1"/>
  <c r="Q31" i="2" s="1"/>
  <c r="S31" i="2" s="1"/>
  <c r="U31" i="2" s="1"/>
  <c r="W31" i="2" s="1"/>
  <c r="Y31" i="2" s="1"/>
  <c r="AA31" i="2" s="1"/>
  <c r="AC31" i="2" s="1"/>
  <c r="I31" i="2"/>
  <c r="K31" i="2" s="1"/>
  <c r="G31" i="2"/>
  <c r="AE30" i="2"/>
  <c r="AD30" i="2"/>
  <c r="I30" i="2"/>
  <c r="K30" i="2" s="1"/>
  <c r="M30" i="2" s="1"/>
  <c r="O30" i="2" s="1"/>
  <c r="Q30" i="2" s="1"/>
  <c r="S30" i="2" s="1"/>
  <c r="U30" i="2" s="1"/>
  <c r="W30" i="2" s="1"/>
  <c r="Y30" i="2" s="1"/>
  <c r="AA30" i="2" s="1"/>
  <c r="AC30" i="2" s="1"/>
  <c r="G30" i="2"/>
  <c r="AE29" i="2"/>
  <c r="AD29" i="2"/>
  <c r="M29" i="2"/>
  <c r="O29" i="2" s="1"/>
  <c r="Q29" i="2" s="1"/>
  <c r="S29" i="2" s="1"/>
  <c r="U29" i="2" s="1"/>
  <c r="W29" i="2" s="1"/>
  <c r="Y29" i="2" s="1"/>
  <c r="AA29" i="2" s="1"/>
  <c r="AC29" i="2" s="1"/>
  <c r="I29" i="2"/>
  <c r="K29" i="2" s="1"/>
  <c r="G29" i="2"/>
  <c r="AE28" i="2"/>
  <c r="AD28" i="2"/>
  <c r="I28" i="2"/>
  <c r="K28" i="2" s="1"/>
  <c r="M28" i="2" s="1"/>
  <c r="O28" i="2" s="1"/>
  <c r="Q28" i="2" s="1"/>
  <c r="S28" i="2" s="1"/>
  <c r="U28" i="2" s="1"/>
  <c r="W28" i="2" s="1"/>
  <c r="Y28" i="2" s="1"/>
  <c r="AA28" i="2" s="1"/>
  <c r="AC28" i="2" s="1"/>
  <c r="G28" i="2"/>
  <c r="AE27" i="2"/>
  <c r="AD27" i="2"/>
  <c r="M27" i="2"/>
  <c r="O27" i="2" s="1"/>
  <c r="Q27" i="2" s="1"/>
  <c r="S27" i="2" s="1"/>
  <c r="U27" i="2" s="1"/>
  <c r="W27" i="2" s="1"/>
  <c r="Y27" i="2" s="1"/>
  <c r="AA27" i="2" s="1"/>
  <c r="AC27" i="2" s="1"/>
  <c r="I27" i="2"/>
  <c r="K27" i="2" s="1"/>
  <c r="G27" i="2"/>
  <c r="AE26" i="2"/>
  <c r="AD26" i="2"/>
  <c r="G26" i="2"/>
  <c r="I26" i="2" s="1"/>
  <c r="K26" i="2" s="1"/>
  <c r="M26" i="2" s="1"/>
  <c r="O26" i="2" s="1"/>
  <c r="Q26" i="2" s="1"/>
  <c r="S26" i="2" s="1"/>
  <c r="U26" i="2" s="1"/>
  <c r="W26" i="2" s="1"/>
  <c r="Y26" i="2" s="1"/>
  <c r="AA26" i="2" s="1"/>
  <c r="AC26" i="2" s="1"/>
  <c r="AD25" i="2"/>
  <c r="AE25" i="2" s="1"/>
  <c r="G25" i="2"/>
  <c r="I25" i="2" s="1"/>
  <c r="K25" i="2" s="1"/>
  <c r="M25" i="2" s="1"/>
  <c r="O25" i="2" s="1"/>
  <c r="Q25" i="2" s="1"/>
  <c r="S25" i="2" s="1"/>
  <c r="U25" i="2" s="1"/>
  <c r="W25" i="2" s="1"/>
  <c r="Y25" i="2" s="1"/>
  <c r="AA25" i="2" s="1"/>
  <c r="AC25" i="2" s="1"/>
  <c r="AD24" i="2"/>
  <c r="AE24" i="2" s="1"/>
  <c r="G24" i="2"/>
  <c r="I24" i="2" s="1"/>
  <c r="K24" i="2" s="1"/>
  <c r="M24" i="2" s="1"/>
  <c r="O24" i="2" s="1"/>
  <c r="Q24" i="2" s="1"/>
  <c r="S24" i="2" s="1"/>
  <c r="U24" i="2" s="1"/>
  <c r="W24" i="2" s="1"/>
  <c r="Y24" i="2" s="1"/>
  <c r="AA24" i="2" s="1"/>
  <c r="AC24" i="2" s="1"/>
  <c r="AD23" i="2"/>
  <c r="AE23" i="2" s="1"/>
  <c r="G23" i="2"/>
  <c r="I23" i="2" s="1"/>
  <c r="K23" i="2" s="1"/>
  <c r="M23" i="2" s="1"/>
  <c r="O23" i="2" s="1"/>
  <c r="Q23" i="2" s="1"/>
  <c r="S23" i="2" s="1"/>
  <c r="U23" i="2" s="1"/>
  <c r="W23" i="2" s="1"/>
  <c r="Y23" i="2" s="1"/>
  <c r="AA23" i="2" s="1"/>
  <c r="AC23" i="2" s="1"/>
  <c r="AD22" i="2"/>
  <c r="AE22" i="2" s="1"/>
  <c r="G22" i="2"/>
  <c r="I22" i="2" s="1"/>
  <c r="K22" i="2" s="1"/>
  <c r="M22" i="2" s="1"/>
  <c r="O22" i="2" s="1"/>
  <c r="Q22" i="2" s="1"/>
  <c r="AD21" i="2"/>
  <c r="AE21" i="2" s="1"/>
  <c r="G21" i="2"/>
  <c r="I21" i="2" s="1"/>
  <c r="K21" i="2" s="1"/>
  <c r="M21" i="2" s="1"/>
  <c r="O21" i="2" s="1"/>
  <c r="Q21" i="2" s="1"/>
  <c r="S21" i="2" s="1"/>
  <c r="U21" i="2" s="1"/>
  <c r="W21" i="2" s="1"/>
  <c r="Y21" i="2" s="1"/>
  <c r="AA21" i="2" s="1"/>
  <c r="AB20" i="2"/>
  <c r="Z20" i="2"/>
  <c r="X20" i="2"/>
  <c r="V20" i="2"/>
  <c r="T20" i="2"/>
  <c r="R20" i="2"/>
  <c r="P20" i="2"/>
  <c r="N20" i="2"/>
  <c r="L20" i="2"/>
  <c r="J20" i="2"/>
  <c r="J81" i="2" s="1"/>
  <c r="H20" i="2"/>
  <c r="AD20" i="2" s="1"/>
  <c r="AE20" i="2" s="1"/>
  <c r="F20" i="2"/>
  <c r="E20" i="2"/>
  <c r="G20" i="2" s="1"/>
  <c r="I20" i="2" s="1"/>
  <c r="K20" i="2" s="1"/>
  <c r="M20" i="2" s="1"/>
  <c r="O20" i="2" s="1"/>
  <c r="AE19" i="2"/>
  <c r="AD19" i="2"/>
  <c r="I19" i="2"/>
  <c r="K19" i="2" s="1"/>
  <c r="M19" i="2" s="1"/>
  <c r="O19" i="2" s="1"/>
  <c r="Q19" i="2" s="1"/>
  <c r="S19" i="2" s="1"/>
  <c r="U19" i="2" s="1"/>
  <c r="W19" i="2" s="1"/>
  <c r="Y19" i="2" s="1"/>
  <c r="AA19" i="2" s="1"/>
  <c r="AC19" i="2" s="1"/>
  <c r="G19" i="2"/>
  <c r="AE18" i="2"/>
  <c r="AD18" i="2"/>
  <c r="I18" i="2"/>
  <c r="K18" i="2" s="1"/>
  <c r="M18" i="2" s="1"/>
  <c r="O18" i="2" s="1"/>
  <c r="Q18" i="2" s="1"/>
  <c r="S18" i="2" s="1"/>
  <c r="U18" i="2" s="1"/>
  <c r="W18" i="2" s="1"/>
  <c r="Y18" i="2" s="1"/>
  <c r="AA18" i="2" s="1"/>
  <c r="AC18" i="2" s="1"/>
  <c r="G18" i="2"/>
  <c r="AE17" i="2"/>
  <c r="AD17" i="2"/>
  <c r="I17" i="2"/>
  <c r="K17" i="2" s="1"/>
  <c r="M17" i="2" s="1"/>
  <c r="O17" i="2" s="1"/>
  <c r="Q17" i="2" s="1"/>
  <c r="S17" i="2" s="1"/>
  <c r="U17" i="2" s="1"/>
  <c r="W17" i="2" s="1"/>
  <c r="Y17" i="2" s="1"/>
  <c r="AA17" i="2" s="1"/>
  <c r="AC17" i="2" s="1"/>
  <c r="G17" i="2"/>
  <c r="AE16" i="2"/>
  <c r="AD16" i="2"/>
  <c r="I16" i="2"/>
  <c r="K16" i="2" s="1"/>
  <c r="M16" i="2" s="1"/>
  <c r="O16" i="2" s="1"/>
  <c r="Q16" i="2" s="1"/>
  <c r="S16" i="2" s="1"/>
  <c r="U16" i="2" s="1"/>
  <c r="W16" i="2" s="1"/>
  <c r="Y16" i="2" s="1"/>
  <c r="AA16" i="2" s="1"/>
  <c r="AC16" i="2" s="1"/>
  <c r="G16" i="2"/>
  <c r="AE15" i="2"/>
  <c r="AD15" i="2"/>
  <c r="I15" i="2"/>
  <c r="K15" i="2" s="1"/>
  <c r="M15" i="2" s="1"/>
  <c r="O15" i="2" s="1"/>
  <c r="Q15" i="2" s="1"/>
  <c r="S15" i="2" s="1"/>
  <c r="U15" i="2" s="1"/>
  <c r="W15" i="2" s="1"/>
  <c r="Y15" i="2" s="1"/>
  <c r="AA15" i="2" s="1"/>
  <c r="AC15" i="2" s="1"/>
  <c r="G15" i="2"/>
  <c r="AE14" i="2"/>
  <c r="AD14" i="2"/>
  <c r="I14" i="2"/>
  <c r="K14" i="2" s="1"/>
  <c r="M14" i="2" s="1"/>
  <c r="O14" i="2" s="1"/>
  <c r="Q14" i="2" s="1"/>
  <c r="S14" i="2" s="1"/>
  <c r="U14" i="2" s="1"/>
  <c r="W14" i="2" s="1"/>
  <c r="Y14" i="2" s="1"/>
  <c r="AA14" i="2" s="1"/>
  <c r="AC14" i="2" s="1"/>
  <c r="G14" i="2"/>
  <c r="AE13" i="2"/>
  <c r="AD13" i="2"/>
  <c r="I13" i="2"/>
  <c r="K13" i="2" s="1"/>
  <c r="M13" i="2" s="1"/>
  <c r="O13" i="2" s="1"/>
  <c r="Q13" i="2" s="1"/>
  <c r="G13" i="2"/>
  <c r="AB12" i="2"/>
  <c r="Z12" i="2"/>
  <c r="X12" i="2"/>
  <c r="V12" i="2"/>
  <c r="T12" i="2"/>
  <c r="R12" i="2"/>
  <c r="P12" i="2"/>
  <c r="N12" i="2"/>
  <c r="L12" i="2"/>
  <c r="H12" i="2"/>
  <c r="H81" i="2" s="1"/>
  <c r="F12" i="2"/>
  <c r="F81" i="2" s="1"/>
  <c r="E12" i="2"/>
  <c r="E81" i="2" s="1"/>
  <c r="AE11" i="2"/>
  <c r="AD11" i="2"/>
  <c r="I11" i="2"/>
  <c r="K11" i="2" s="1"/>
  <c r="M11" i="2" s="1"/>
  <c r="O11" i="2" s="1"/>
  <c r="Q11" i="2" s="1"/>
  <c r="S11" i="2" s="1"/>
  <c r="U11" i="2" s="1"/>
  <c r="W11" i="2" s="1"/>
  <c r="Y11" i="2" s="1"/>
  <c r="AA11" i="2" s="1"/>
  <c r="AC11" i="2" s="1"/>
  <c r="G11" i="2"/>
  <c r="AE10" i="2"/>
  <c r="AD10" i="2"/>
  <c r="I10" i="2"/>
  <c r="K10" i="2" s="1"/>
  <c r="M10" i="2" s="1"/>
  <c r="O10" i="2" s="1"/>
  <c r="Q10" i="2" s="1"/>
  <c r="S10" i="2" s="1"/>
  <c r="U10" i="2" s="1"/>
  <c r="W10" i="2" s="1"/>
  <c r="Y10" i="2" s="1"/>
  <c r="AA10" i="2" s="1"/>
  <c r="AC10" i="2" s="1"/>
  <c r="G10" i="2"/>
  <c r="AE9" i="2"/>
  <c r="AD9" i="2"/>
  <c r="I9" i="2"/>
  <c r="K9" i="2" s="1"/>
  <c r="M9" i="2" s="1"/>
  <c r="O9" i="2" s="1"/>
  <c r="Q9" i="2" s="1"/>
  <c r="S9" i="2" s="1"/>
  <c r="U9" i="2" s="1"/>
  <c r="W9" i="2" s="1"/>
  <c r="Y9" i="2" s="1"/>
  <c r="AA9" i="2" s="1"/>
  <c r="AC9" i="2" s="1"/>
  <c r="G9" i="2"/>
  <c r="AE8" i="2"/>
  <c r="AD8" i="2"/>
  <c r="I8" i="2"/>
  <c r="K8" i="2" s="1"/>
  <c r="M8" i="2" s="1"/>
  <c r="O8" i="2" s="1"/>
  <c r="Q8" i="2" s="1"/>
  <c r="S8" i="2" s="1"/>
  <c r="U8" i="2" s="1"/>
  <c r="W8" i="2" s="1"/>
  <c r="Y8" i="2" s="1"/>
  <c r="AA8" i="2" s="1"/>
  <c r="AC8" i="2" s="1"/>
  <c r="G8" i="2"/>
  <c r="AE7" i="2"/>
  <c r="AD7" i="2"/>
  <c r="I7" i="2"/>
  <c r="K7" i="2" s="1"/>
  <c r="M7" i="2" s="1"/>
  <c r="O7" i="2" s="1"/>
  <c r="Q7" i="2" s="1"/>
  <c r="S7" i="2" s="1"/>
  <c r="U7" i="2" s="1"/>
  <c r="W7" i="2" s="1"/>
  <c r="Y7" i="2" s="1"/>
  <c r="AA7" i="2" s="1"/>
  <c r="AC7" i="2" s="1"/>
  <c r="G7" i="2"/>
  <c r="AE6" i="2"/>
  <c r="AD6" i="2"/>
  <c r="I6" i="2"/>
  <c r="K6" i="2" s="1"/>
  <c r="M6" i="2" s="1"/>
  <c r="G6" i="2"/>
  <c r="Q44" i="2" l="1"/>
  <c r="S44" i="2" s="1"/>
  <c r="U44" i="2" s="1"/>
  <c r="W44" i="2" s="1"/>
  <c r="Y44" i="2" s="1"/>
  <c r="AA44" i="2" s="1"/>
  <c r="AC44" i="2" s="1"/>
  <c r="S38" i="2"/>
  <c r="U38" i="2" s="1"/>
  <c r="W38" i="2" s="1"/>
  <c r="Y38" i="2" s="1"/>
  <c r="AA38" i="2" s="1"/>
  <c r="AC38" i="2" s="1"/>
  <c r="O6" i="2"/>
  <c r="Q6" i="2" s="1"/>
  <c r="M12" i="2"/>
  <c r="Q20" i="2"/>
  <c r="S20" i="2" s="1"/>
  <c r="U20" i="2" s="1"/>
  <c r="W20" i="2" s="1"/>
  <c r="Y20" i="2" s="1"/>
  <c r="AA20" i="2" s="1"/>
  <c r="AC20" i="2" s="1"/>
  <c r="S13" i="2"/>
  <c r="U13" i="2" s="1"/>
  <c r="W13" i="2" s="1"/>
  <c r="Y13" i="2" s="1"/>
  <c r="AA13" i="2" s="1"/>
  <c r="AC13" i="2" s="1"/>
  <c r="AA37" i="2"/>
  <c r="AC37" i="2" s="1"/>
  <c r="AC21" i="2"/>
  <c r="Q37" i="2"/>
  <c r="S37" i="2" s="1"/>
  <c r="U37" i="2" s="1"/>
  <c r="W37" i="2" s="1"/>
  <c r="Y37" i="2" s="1"/>
  <c r="S22" i="2"/>
  <c r="U22" i="2" s="1"/>
  <c r="W22" i="2" s="1"/>
  <c r="Y22" i="2" s="1"/>
  <c r="AA22" i="2" s="1"/>
  <c r="AC22" i="2" s="1"/>
  <c r="G12" i="2"/>
  <c r="L81" i="2"/>
  <c r="P81" i="2"/>
  <c r="T81" i="2"/>
  <c r="Z81" i="2"/>
  <c r="AD12" i="2"/>
  <c r="AE12" i="2" s="1"/>
  <c r="Q54" i="2"/>
  <c r="S54" i="2" s="1"/>
  <c r="U54" i="2" s="1"/>
  <c r="W54" i="2" s="1"/>
  <c r="Y54" i="2" s="1"/>
  <c r="S45" i="2"/>
  <c r="U45" i="2" s="1"/>
  <c r="W45" i="2" s="1"/>
  <c r="Y45" i="2" s="1"/>
  <c r="AA45" i="2" s="1"/>
  <c r="S55" i="2"/>
  <c r="U55" i="2" s="1"/>
  <c r="W55" i="2" s="1"/>
  <c r="Y55" i="2" s="1"/>
  <c r="AA55" i="2" s="1"/>
  <c r="AC55" i="2" s="1"/>
  <c r="Q59" i="2"/>
  <c r="S59" i="2" s="1"/>
  <c r="U59" i="2" s="1"/>
  <c r="W59" i="2" s="1"/>
  <c r="Y59" i="2" s="1"/>
  <c r="AA59" i="2" s="1"/>
  <c r="AB59" i="2"/>
  <c r="AB81" i="2" s="1"/>
  <c r="AD58" i="2"/>
  <c r="AE58" i="2" s="1"/>
  <c r="W58" i="2"/>
  <c r="Y58" i="2" s="1"/>
  <c r="AA58" i="2" s="1"/>
  <c r="AC58" i="2" s="1"/>
  <c r="Q80" i="2"/>
  <c r="S60" i="2"/>
  <c r="U60" i="2" s="1"/>
  <c r="W60" i="2" s="1"/>
  <c r="Y60" i="2" s="1"/>
  <c r="AA60" i="2" s="1"/>
  <c r="AC60" i="2" s="1"/>
  <c r="M80" i="2"/>
  <c r="O80" i="2" s="1"/>
  <c r="N81" i="2"/>
  <c r="R81" i="2"/>
  <c r="V81" i="2"/>
  <c r="X81" i="2"/>
  <c r="AE81" i="2" l="1"/>
  <c r="Q81" i="2"/>
  <c r="S80" i="2"/>
  <c r="AD59" i="2"/>
  <c r="AE59" i="2" s="1"/>
  <c r="G81" i="2"/>
  <c r="I12" i="2"/>
  <c r="M81" i="2"/>
  <c r="O12" i="2"/>
  <c r="O81" i="2" s="1"/>
  <c r="AC59" i="2"/>
  <c r="AC45" i="2"/>
  <c r="AA54" i="2"/>
  <c r="AC54" i="2" s="1"/>
  <c r="AD81" i="2"/>
  <c r="Q12" i="2"/>
  <c r="S12" i="2" s="1"/>
  <c r="U12" i="2" s="1"/>
  <c r="W12" i="2" s="1"/>
  <c r="Y12" i="2" s="1"/>
  <c r="AA12" i="2" s="1"/>
  <c r="S6" i="2"/>
  <c r="U6" i="2" s="1"/>
  <c r="W6" i="2" s="1"/>
  <c r="Y6" i="2" s="1"/>
  <c r="AA6" i="2" s="1"/>
  <c r="AC6" i="2" s="1"/>
  <c r="I81" i="2" l="1"/>
  <c r="K12" i="2"/>
  <c r="K81" i="2" s="1"/>
  <c r="AC12" i="2"/>
  <c r="S81" i="2"/>
  <c r="U80" i="2"/>
  <c r="U81" i="2" l="1"/>
  <c r="W80" i="2"/>
  <c r="W81" i="2" l="1"/>
  <c r="Y80" i="2"/>
  <c r="Y81" i="2" l="1"/>
  <c r="AA80" i="2"/>
  <c r="AC80" i="2" l="1"/>
  <c r="AC81" i="2" s="1"/>
  <c r="AA81" i="2"/>
  <c r="AB122" i="1" l="1"/>
  <c r="T122" i="1"/>
  <c r="R122" i="1"/>
  <c r="P122" i="1"/>
  <c r="N122" i="1"/>
  <c r="L122" i="1"/>
  <c r="J122" i="1"/>
  <c r="H122" i="1"/>
  <c r="H123" i="1" s="1"/>
  <c r="F122" i="1"/>
  <c r="F123" i="1" s="1"/>
  <c r="G121" i="1"/>
  <c r="I121" i="1" s="1"/>
  <c r="K121" i="1" s="1"/>
  <c r="M121" i="1" s="1"/>
  <c r="O121" i="1" s="1"/>
  <c r="Q121" i="1" s="1"/>
  <c r="S121" i="1" s="1"/>
  <c r="U121" i="1" s="1"/>
  <c r="W121" i="1" s="1"/>
  <c r="Y121" i="1" s="1"/>
  <c r="AA121" i="1" s="1"/>
  <c r="AC121" i="1" s="1"/>
  <c r="G120" i="1"/>
  <c r="I120" i="1" s="1"/>
  <c r="K120" i="1" s="1"/>
  <c r="M120" i="1" s="1"/>
  <c r="O120" i="1" s="1"/>
  <c r="Q120" i="1" s="1"/>
  <c r="S120" i="1" s="1"/>
  <c r="U120" i="1" s="1"/>
  <c r="W120" i="1" s="1"/>
  <c r="Y120" i="1" s="1"/>
  <c r="AA120" i="1" s="1"/>
  <c r="AC120" i="1" s="1"/>
  <c r="G119" i="1"/>
  <c r="I119" i="1" s="1"/>
  <c r="K119" i="1" s="1"/>
  <c r="M119" i="1" s="1"/>
  <c r="O119" i="1" s="1"/>
  <c r="Q119" i="1" s="1"/>
  <c r="S119" i="1" s="1"/>
  <c r="U119" i="1" s="1"/>
  <c r="W119" i="1" s="1"/>
  <c r="Y119" i="1" s="1"/>
  <c r="AA119" i="1" s="1"/>
  <c r="AC119" i="1" s="1"/>
  <c r="W118" i="1"/>
  <c r="Y118" i="1" s="1"/>
  <c r="AA118" i="1" s="1"/>
  <c r="AC118" i="1" s="1"/>
  <c r="U118" i="1"/>
  <c r="I118" i="1"/>
  <c r="K118" i="1" s="1"/>
  <c r="M118" i="1" s="1"/>
  <c r="O118" i="1" s="1"/>
  <c r="Q118" i="1" s="1"/>
  <c r="G118" i="1"/>
  <c r="I117" i="1"/>
  <c r="K117" i="1" s="1"/>
  <c r="M117" i="1" s="1"/>
  <c r="O117" i="1" s="1"/>
  <c r="Q117" i="1" s="1"/>
  <c r="S117" i="1" s="1"/>
  <c r="U117" i="1" s="1"/>
  <c r="W117" i="1" s="1"/>
  <c r="Y117" i="1" s="1"/>
  <c r="AA117" i="1" s="1"/>
  <c r="AC117" i="1" s="1"/>
  <c r="G117" i="1"/>
  <c r="I116" i="1"/>
  <c r="K116" i="1" s="1"/>
  <c r="M116" i="1" s="1"/>
  <c r="O116" i="1" s="1"/>
  <c r="Q116" i="1" s="1"/>
  <c r="S116" i="1" s="1"/>
  <c r="U116" i="1" s="1"/>
  <c r="W116" i="1" s="1"/>
  <c r="Y116" i="1" s="1"/>
  <c r="AA116" i="1" s="1"/>
  <c r="AC116" i="1" s="1"/>
  <c r="G116" i="1"/>
  <c r="U115" i="1"/>
  <c r="W115" i="1" s="1"/>
  <c r="Y115" i="1" s="1"/>
  <c r="AA115" i="1" s="1"/>
  <c r="AC115" i="1" s="1"/>
  <c r="Q115" i="1"/>
  <c r="I114" i="1"/>
  <c r="K114" i="1" s="1"/>
  <c r="M114" i="1" s="1"/>
  <c r="O114" i="1" s="1"/>
  <c r="Q114" i="1" s="1"/>
  <c r="S114" i="1" s="1"/>
  <c r="U114" i="1" s="1"/>
  <c r="W114" i="1" s="1"/>
  <c r="Y114" i="1" s="1"/>
  <c r="AA114" i="1" s="1"/>
  <c r="AC114" i="1" s="1"/>
  <c r="G114" i="1"/>
  <c r="I113" i="1"/>
  <c r="K113" i="1" s="1"/>
  <c r="M113" i="1" s="1"/>
  <c r="O113" i="1" s="1"/>
  <c r="Q113" i="1" s="1"/>
  <c r="S113" i="1" s="1"/>
  <c r="U113" i="1" s="1"/>
  <c r="W113" i="1" s="1"/>
  <c r="Y113" i="1" s="1"/>
  <c r="AA113" i="1" s="1"/>
  <c r="AC113" i="1" s="1"/>
  <c r="G113" i="1"/>
  <c r="AC112" i="1"/>
  <c r="K112" i="1"/>
  <c r="M112" i="1" s="1"/>
  <c r="O112" i="1" s="1"/>
  <c r="Q112" i="1" s="1"/>
  <c r="S112" i="1" s="1"/>
  <c r="U112" i="1" s="1"/>
  <c r="W112" i="1" s="1"/>
  <c r="Y112" i="1" s="1"/>
  <c r="I112" i="1"/>
  <c r="I111" i="1"/>
  <c r="K111" i="1" s="1"/>
  <c r="M111" i="1" s="1"/>
  <c r="O111" i="1" s="1"/>
  <c r="Q111" i="1" s="1"/>
  <c r="S111" i="1" s="1"/>
  <c r="U111" i="1" s="1"/>
  <c r="W111" i="1" s="1"/>
  <c r="Y111" i="1" s="1"/>
  <c r="AA111" i="1" s="1"/>
  <c r="AC111" i="1" s="1"/>
  <c r="G111" i="1"/>
  <c r="I110" i="1"/>
  <c r="K110" i="1" s="1"/>
  <c r="M110" i="1" s="1"/>
  <c r="O110" i="1" s="1"/>
  <c r="Q110" i="1" s="1"/>
  <c r="S110" i="1" s="1"/>
  <c r="U110" i="1" s="1"/>
  <c r="W110" i="1" s="1"/>
  <c r="Y110" i="1" s="1"/>
  <c r="AA110" i="1" s="1"/>
  <c r="AC110" i="1" s="1"/>
  <c r="G110" i="1"/>
  <c r="M109" i="1"/>
  <c r="O109" i="1" s="1"/>
  <c r="Q109" i="1" s="1"/>
  <c r="S109" i="1" s="1"/>
  <c r="U109" i="1" s="1"/>
  <c r="W109" i="1" s="1"/>
  <c r="Y109" i="1" s="1"/>
  <c r="AA109" i="1" s="1"/>
  <c r="AC109" i="1" s="1"/>
  <c r="I109" i="1"/>
  <c r="K109" i="1" s="1"/>
  <c r="G109" i="1"/>
  <c r="G108" i="1"/>
  <c r="AB107" i="1"/>
  <c r="T107" i="1"/>
  <c r="R107" i="1"/>
  <c r="L107" i="1"/>
  <c r="AC106" i="1"/>
  <c r="Y106" i="1"/>
  <c r="W106" i="1"/>
  <c r="Q106" i="1"/>
  <c r="I106" i="1"/>
  <c r="K106" i="1" s="1"/>
  <c r="AC105" i="1"/>
  <c r="I105" i="1"/>
  <c r="K105" i="1" s="1"/>
  <c r="M105" i="1" s="1"/>
  <c r="O105" i="1" s="1"/>
  <c r="Q105" i="1" s="1"/>
  <c r="S105" i="1" s="1"/>
  <c r="U105" i="1" s="1"/>
  <c r="G104" i="1"/>
  <c r="I104" i="1" s="1"/>
  <c r="K104" i="1" s="1"/>
  <c r="M104" i="1" s="1"/>
  <c r="O104" i="1" s="1"/>
  <c r="Q104" i="1" s="1"/>
  <c r="S104" i="1" s="1"/>
  <c r="U104" i="1" s="1"/>
  <c r="W104" i="1" s="1"/>
  <c r="Y104" i="1" s="1"/>
  <c r="AA104" i="1" s="1"/>
  <c r="AC104" i="1" s="1"/>
  <c r="G103" i="1"/>
  <c r="I103" i="1" s="1"/>
  <c r="K103" i="1" s="1"/>
  <c r="M103" i="1" s="1"/>
  <c r="O103" i="1" s="1"/>
  <c r="Q103" i="1" s="1"/>
  <c r="S103" i="1" s="1"/>
  <c r="U103" i="1" s="1"/>
  <c r="W103" i="1" s="1"/>
  <c r="Y103" i="1" s="1"/>
  <c r="AA103" i="1" s="1"/>
  <c r="AC103" i="1" s="1"/>
  <c r="G102" i="1"/>
  <c r="I102" i="1" s="1"/>
  <c r="K102" i="1" s="1"/>
  <c r="M102" i="1" s="1"/>
  <c r="O102" i="1" s="1"/>
  <c r="Q102" i="1" s="1"/>
  <c r="S102" i="1" s="1"/>
  <c r="U102" i="1" s="1"/>
  <c r="W102" i="1" s="1"/>
  <c r="Y102" i="1" s="1"/>
  <c r="AA102" i="1" s="1"/>
  <c r="AC102" i="1" s="1"/>
  <c r="AC101" i="1"/>
  <c r="M101" i="1"/>
  <c r="O101" i="1" s="1"/>
  <c r="Q101" i="1" s="1"/>
  <c r="S101" i="1" s="1"/>
  <c r="U101" i="1" s="1"/>
  <c r="I101" i="1"/>
  <c r="K101" i="1" s="1"/>
  <c r="AA100" i="1"/>
  <c r="AC100" i="1" s="1"/>
  <c r="W100" i="1"/>
  <c r="Y100" i="1" s="1"/>
  <c r="O100" i="1"/>
  <c r="Q100" i="1" s="1"/>
  <c r="M100" i="1"/>
  <c r="I100" i="1"/>
  <c r="G100" i="1"/>
  <c r="AC99" i="1"/>
  <c r="Y99" i="1"/>
  <c r="AA99" i="1" s="1"/>
  <c r="W99" i="1"/>
  <c r="G99" i="1"/>
  <c r="I99" i="1" s="1"/>
  <c r="K99" i="1" s="1"/>
  <c r="M99" i="1" s="1"/>
  <c r="O99" i="1" s="1"/>
  <c r="Q99" i="1" s="1"/>
  <c r="S99" i="1" s="1"/>
  <c r="AC98" i="1"/>
  <c r="Q98" i="1"/>
  <c r="S98" i="1" s="1"/>
  <c r="U98" i="1" s="1"/>
  <c r="W98" i="1" s="1"/>
  <c r="Y98" i="1" s="1"/>
  <c r="K98" i="1"/>
  <c r="M98" i="1" s="1"/>
  <c r="I98" i="1"/>
  <c r="AC97" i="1"/>
  <c r="W97" i="1"/>
  <c r="Y97" i="1" s="1"/>
  <c r="S97" i="1"/>
  <c r="U97" i="1" s="1"/>
  <c r="Q97" i="1"/>
  <c r="I97" i="1"/>
  <c r="K97" i="1" s="1"/>
  <c r="M97" i="1" s="1"/>
  <c r="AC96" i="1"/>
  <c r="I96" i="1"/>
  <c r="K96" i="1" s="1"/>
  <c r="M96" i="1" s="1"/>
  <c r="O96" i="1" s="1"/>
  <c r="Q96" i="1" s="1"/>
  <c r="S96" i="1" s="1"/>
  <c r="U96" i="1" s="1"/>
  <c r="W96" i="1" s="1"/>
  <c r="Y96" i="1" s="1"/>
  <c r="AC95" i="1"/>
  <c r="Q95" i="1"/>
  <c r="S95" i="1" s="1"/>
  <c r="U95" i="1" s="1"/>
  <c r="W95" i="1" s="1"/>
  <c r="Y95" i="1" s="1"/>
  <c r="K95" i="1"/>
  <c r="M95" i="1" s="1"/>
  <c r="I95" i="1"/>
  <c r="I94" i="1"/>
  <c r="K94" i="1" s="1"/>
  <c r="M94" i="1" s="1"/>
  <c r="O94" i="1" s="1"/>
  <c r="Q94" i="1" s="1"/>
  <c r="S94" i="1" s="1"/>
  <c r="U94" i="1" s="1"/>
  <c r="W94" i="1" s="1"/>
  <c r="Y94" i="1" s="1"/>
  <c r="AA94" i="1" s="1"/>
  <c r="AC94" i="1" s="1"/>
  <c r="G94" i="1"/>
  <c r="AC93" i="1"/>
  <c r="I93" i="1"/>
  <c r="K93" i="1" s="1"/>
  <c r="M93" i="1" s="1"/>
  <c r="O93" i="1" s="1"/>
  <c r="Q93" i="1" s="1"/>
  <c r="S93" i="1" s="1"/>
  <c r="U93" i="1" s="1"/>
  <c r="W93" i="1" s="1"/>
  <c r="G93" i="1"/>
  <c r="U92" i="1"/>
  <c r="W92" i="1" s="1"/>
  <c r="Y92" i="1" s="1"/>
  <c r="AA92" i="1" s="1"/>
  <c r="AC92" i="1" s="1"/>
  <c r="S92" i="1"/>
  <c r="O92" i="1"/>
  <c r="K92" i="1"/>
  <c r="M92" i="1" s="1"/>
  <c r="I92" i="1"/>
  <c r="Y91" i="1"/>
  <c r="AA91" i="1" s="1"/>
  <c r="AC91" i="1" s="1"/>
  <c r="U91" i="1"/>
  <c r="W91" i="1" s="1"/>
  <c r="O91" i="1"/>
  <c r="Q91" i="1" s="1"/>
  <c r="K91" i="1"/>
  <c r="M91" i="1" s="1"/>
  <c r="K90" i="1"/>
  <c r="M90" i="1" s="1"/>
  <c r="O90" i="1" s="1"/>
  <c r="Q90" i="1" s="1"/>
  <c r="S90" i="1" s="1"/>
  <c r="U90" i="1" s="1"/>
  <c r="W90" i="1" s="1"/>
  <c r="Y90" i="1" s="1"/>
  <c r="AA90" i="1" s="1"/>
  <c r="AC90" i="1" s="1"/>
  <c r="G90" i="1"/>
  <c r="I90" i="1" s="1"/>
  <c r="O89" i="1"/>
  <c r="Q89" i="1" s="1"/>
  <c r="S89" i="1" s="1"/>
  <c r="U89" i="1" s="1"/>
  <c r="W89" i="1" s="1"/>
  <c r="Y89" i="1" s="1"/>
  <c r="K89" i="1"/>
  <c r="M89" i="1" s="1"/>
  <c r="I89" i="1"/>
  <c r="AC88" i="1"/>
  <c r="G88" i="1"/>
  <c r="I88" i="1" s="1"/>
  <c r="K88" i="1" s="1"/>
  <c r="M88" i="1" s="1"/>
  <c r="O88" i="1" s="1"/>
  <c r="Q88" i="1" s="1"/>
  <c r="S88" i="1" s="1"/>
  <c r="U88" i="1" s="1"/>
  <c r="W88" i="1" s="1"/>
  <c r="Y88" i="1" s="1"/>
  <c r="AC87" i="1"/>
  <c r="Y87" i="1"/>
  <c r="U87" i="1"/>
  <c r="W87" i="1" s="1"/>
  <c r="O87" i="1"/>
  <c r="Q87" i="1" s="1"/>
  <c r="K87" i="1"/>
  <c r="M87" i="1" s="1"/>
  <c r="AA86" i="1"/>
  <c r="W86" i="1"/>
  <c r="Y86" i="1" s="1"/>
  <c r="I86" i="1"/>
  <c r="K86" i="1" s="1"/>
  <c r="M86" i="1" s="1"/>
  <c r="O86" i="1" s="1"/>
  <c r="Q86" i="1" s="1"/>
  <c r="S86" i="1" s="1"/>
  <c r="G86" i="1"/>
  <c r="AC85" i="1"/>
  <c r="K85" i="1"/>
  <c r="M85" i="1" s="1"/>
  <c r="O85" i="1" s="1"/>
  <c r="Q85" i="1" s="1"/>
  <c r="S85" i="1" s="1"/>
  <c r="U85" i="1" s="1"/>
  <c r="W85" i="1" s="1"/>
  <c r="Y85" i="1" s="1"/>
  <c r="I85" i="1"/>
  <c r="AC84" i="1"/>
  <c r="W84" i="1"/>
  <c r="Y84" i="1" s="1"/>
  <c r="U84" i="1"/>
  <c r="M84" i="1"/>
  <c r="O84" i="1" s="1"/>
  <c r="Q84" i="1" s="1"/>
  <c r="I84" i="1"/>
  <c r="K84" i="1" s="1"/>
  <c r="AC83" i="1"/>
  <c r="Y83" i="1"/>
  <c r="W83" i="1"/>
  <c r="M83" i="1"/>
  <c r="O83" i="1" s="1"/>
  <c r="Q83" i="1" s="1"/>
  <c r="I83" i="1"/>
  <c r="K83" i="1" s="1"/>
  <c r="AC82" i="1"/>
  <c r="Y82" i="1"/>
  <c r="W82" i="1"/>
  <c r="O82" i="1"/>
  <c r="Q82" i="1" s="1"/>
  <c r="S82" i="1" s="1"/>
  <c r="K82" i="1"/>
  <c r="M82" i="1" s="1"/>
  <c r="AC81" i="1"/>
  <c r="M81" i="1"/>
  <c r="O81" i="1" s="1"/>
  <c r="Q81" i="1" s="1"/>
  <c r="S81" i="1" s="1"/>
  <c r="U81" i="1" s="1"/>
  <c r="W81" i="1" s="1"/>
  <c r="Y81" i="1" s="1"/>
  <c r="K81" i="1"/>
  <c r="I80" i="1"/>
  <c r="AC79" i="1"/>
  <c r="M79" i="1"/>
  <c r="K79" i="1"/>
  <c r="AC78" i="1"/>
  <c r="W78" i="1"/>
  <c r="Y78" i="1" s="1"/>
  <c r="I78" i="1"/>
  <c r="I107" i="1" s="1"/>
  <c r="K107" i="1" s="1"/>
  <c r="M107" i="1" s="1"/>
  <c r="O107" i="1" s="1"/>
  <c r="Q107" i="1" s="1"/>
  <c r="S107" i="1" s="1"/>
  <c r="U107" i="1" s="1"/>
  <c r="W107" i="1" s="1"/>
  <c r="Y107" i="1" s="1"/>
  <c r="AC77" i="1"/>
  <c r="AC76" i="1"/>
  <c r="U76" i="1"/>
  <c r="AB74" i="1"/>
  <c r="T74" i="1"/>
  <c r="R74" i="1"/>
  <c r="P74" i="1"/>
  <c r="N74" i="1"/>
  <c r="L74" i="1"/>
  <c r="J74" i="1"/>
  <c r="AC73" i="1"/>
  <c r="W73" i="1"/>
  <c r="Y73" i="1" s="1"/>
  <c r="O73" i="1"/>
  <c r="Q73" i="1" s="1"/>
  <c r="I73" i="1"/>
  <c r="K73" i="1" s="1"/>
  <c r="G73" i="1"/>
  <c r="I72" i="1"/>
  <c r="G72" i="1"/>
  <c r="AC71" i="1"/>
  <c r="K71" i="1"/>
  <c r="M71" i="1" s="1"/>
  <c r="O71" i="1" s="1"/>
  <c r="Q71" i="1" s="1"/>
  <c r="S71" i="1" s="1"/>
  <c r="U71" i="1" s="1"/>
  <c r="W71" i="1" s="1"/>
  <c r="Y71" i="1" s="1"/>
  <c r="G71" i="1"/>
  <c r="I71" i="1" s="1"/>
  <c r="G70" i="1"/>
  <c r="I70" i="1" s="1"/>
  <c r="AA69" i="1"/>
  <c r="I69" i="1"/>
  <c r="K69" i="1" s="1"/>
  <c r="AC67" i="1"/>
  <c r="I67" i="1"/>
  <c r="I74" i="1" s="1"/>
  <c r="K74" i="1" s="1"/>
  <c r="M74" i="1" s="1"/>
  <c r="O74" i="1" s="1"/>
  <c r="Q74" i="1" s="1"/>
  <c r="S74" i="1" s="1"/>
  <c r="U74" i="1" s="1"/>
  <c r="W74" i="1" s="1"/>
  <c r="Y74" i="1" s="1"/>
  <c r="G67" i="1"/>
  <c r="AB66" i="1"/>
  <c r="AA66" i="1"/>
  <c r="AC66" i="1" s="1"/>
  <c r="T66" i="1"/>
  <c r="R66" i="1"/>
  <c r="P66" i="1"/>
  <c r="N66" i="1"/>
  <c r="J66" i="1"/>
  <c r="G66" i="1"/>
  <c r="AC65" i="1"/>
  <c r="M65" i="1"/>
  <c r="I65" i="1"/>
  <c r="K65" i="1" s="1"/>
  <c r="AC64" i="1"/>
  <c r="I64" i="1"/>
  <c r="G64" i="1"/>
  <c r="AC63" i="1"/>
  <c r="AC62" i="1"/>
  <c r="Y62" i="1"/>
  <c r="AC61" i="1"/>
  <c r="Y61" i="1"/>
  <c r="W61" i="1"/>
  <c r="O61" i="1"/>
  <c r="I61" i="1"/>
  <c r="AC60" i="1"/>
  <c r="Y60" i="1"/>
  <c r="AC59" i="1"/>
  <c r="W59" i="1"/>
  <c r="Y59" i="1" s="1"/>
  <c r="U59" i="1"/>
  <c r="M59" i="1"/>
  <c r="I59" i="1"/>
  <c r="K59" i="1" s="1"/>
  <c r="G59" i="1"/>
  <c r="AC57" i="1"/>
  <c r="K57" i="1"/>
  <c r="M57" i="1" s="1"/>
  <c r="I57" i="1"/>
  <c r="AC56" i="1"/>
  <c r="W56" i="1"/>
  <c r="Y56" i="1" s="1"/>
  <c r="U56" i="1"/>
  <c r="M56" i="1"/>
  <c r="O56" i="1" s="1"/>
  <c r="Q56" i="1" s="1"/>
  <c r="K56" i="1"/>
  <c r="AC55" i="1"/>
  <c r="Y55" i="1"/>
  <c r="I55" i="1"/>
  <c r="Y54" i="1"/>
  <c r="I54" i="1"/>
  <c r="W53" i="1"/>
  <c r="Y53" i="1" s="1"/>
  <c r="I53" i="1"/>
  <c r="AC52" i="1"/>
  <c r="Y52" i="1"/>
  <c r="I52" i="1"/>
  <c r="AB50" i="1"/>
  <c r="AA50" i="1"/>
  <c r="T50" i="1"/>
  <c r="R50" i="1"/>
  <c r="P50" i="1"/>
  <c r="N50" i="1"/>
  <c r="L50" i="1"/>
  <c r="J50" i="1"/>
  <c r="AC49" i="1"/>
  <c r="S49" i="1"/>
  <c r="U49" i="1" s="1"/>
  <c r="W49" i="1" s="1"/>
  <c r="Y49" i="1" s="1"/>
  <c r="Q49" i="1"/>
  <c r="M49" i="1"/>
  <c r="I49" i="1"/>
  <c r="K49" i="1" s="1"/>
  <c r="AC48" i="1"/>
  <c r="Y48" i="1"/>
  <c r="I48" i="1"/>
  <c r="AC47" i="1"/>
  <c r="Y47" i="1"/>
  <c r="G47" i="1"/>
  <c r="I47" i="1" s="1"/>
  <c r="K47" i="1" s="1"/>
  <c r="AC46" i="1"/>
  <c r="Q46" i="1"/>
  <c r="S46" i="1" s="1"/>
  <c r="U46" i="1" s="1"/>
  <c r="W46" i="1" s="1"/>
  <c r="Y46" i="1" s="1"/>
  <c r="I46" i="1"/>
  <c r="K46" i="1" s="1"/>
  <c r="G46" i="1"/>
  <c r="AC45" i="1"/>
  <c r="G45" i="1"/>
  <c r="I45" i="1" s="1"/>
  <c r="K45" i="1" s="1"/>
  <c r="M45" i="1" s="1"/>
  <c r="O45" i="1" s="1"/>
  <c r="Q45" i="1" s="1"/>
  <c r="S45" i="1" s="1"/>
  <c r="U45" i="1" s="1"/>
  <c r="W45" i="1" s="1"/>
  <c r="Y45" i="1" s="1"/>
  <c r="AC44" i="1"/>
  <c r="Y44" i="1"/>
  <c r="U44" i="1"/>
  <c r="W44" i="1" s="1"/>
  <c r="G44" i="1"/>
  <c r="I44" i="1" s="1"/>
  <c r="K44" i="1" s="1"/>
  <c r="M44" i="1" s="1"/>
  <c r="O44" i="1" s="1"/>
  <c r="Q44" i="1" s="1"/>
  <c r="AC43" i="1"/>
  <c r="I43" i="1"/>
  <c r="K43" i="1" s="1"/>
  <c r="M43" i="1" s="1"/>
  <c r="O43" i="1" s="1"/>
  <c r="Q43" i="1" s="1"/>
  <c r="S43" i="1" s="1"/>
  <c r="U43" i="1" s="1"/>
  <c r="W43" i="1" s="1"/>
  <c r="Y43" i="1" s="1"/>
  <c r="G43" i="1"/>
  <c r="AC42" i="1"/>
  <c r="W42" i="1"/>
  <c r="Y42" i="1" s="1"/>
  <c r="M42" i="1"/>
  <c r="O42" i="1" s="1"/>
  <c r="Q42" i="1" s="1"/>
  <c r="S42" i="1" s="1"/>
  <c r="AC41" i="1"/>
  <c r="Q41" i="1"/>
  <c r="S41" i="1" s="1"/>
  <c r="U41" i="1" s="1"/>
  <c r="W41" i="1" s="1"/>
  <c r="Y41" i="1" s="1"/>
  <c r="G41" i="1"/>
  <c r="I41" i="1" s="1"/>
  <c r="AC40" i="1"/>
  <c r="I40" i="1"/>
  <c r="K40" i="1" s="1"/>
  <c r="M40" i="1" s="1"/>
  <c r="O40" i="1" s="1"/>
  <c r="Q40" i="1" s="1"/>
  <c r="S40" i="1" s="1"/>
  <c r="U40" i="1" s="1"/>
  <c r="W40" i="1" s="1"/>
  <c r="Y40" i="1" s="1"/>
  <c r="G40" i="1"/>
  <c r="AC39" i="1"/>
  <c r="G39" i="1"/>
  <c r="I39" i="1" s="1"/>
  <c r="K39" i="1" s="1"/>
  <c r="M39" i="1" s="1"/>
  <c r="O39" i="1" s="1"/>
  <c r="Q39" i="1" s="1"/>
  <c r="S39" i="1" s="1"/>
  <c r="U39" i="1" s="1"/>
  <c r="W39" i="1" s="1"/>
  <c r="Y39" i="1" s="1"/>
  <c r="AC38" i="1"/>
  <c r="I38" i="1"/>
  <c r="K38" i="1" s="1"/>
  <c r="M38" i="1" s="1"/>
  <c r="O38" i="1" s="1"/>
  <c r="Q38" i="1" s="1"/>
  <c r="S38" i="1" s="1"/>
  <c r="U38" i="1" s="1"/>
  <c r="W38" i="1" s="1"/>
  <c r="Y38" i="1" s="1"/>
  <c r="G38" i="1"/>
  <c r="AC37" i="1"/>
  <c r="W37" i="1"/>
  <c r="Y37" i="1" s="1"/>
  <c r="O37" i="1"/>
  <c r="Q37" i="1" s="1"/>
  <c r="I37" i="1"/>
  <c r="K37" i="1" s="1"/>
  <c r="G37" i="1"/>
  <c r="AC36" i="1"/>
  <c r="G36" i="1"/>
  <c r="I36" i="1" s="1"/>
  <c r="K36" i="1" s="1"/>
  <c r="M36" i="1" s="1"/>
  <c r="O36" i="1" s="1"/>
  <c r="Q36" i="1" s="1"/>
  <c r="S36" i="1" s="1"/>
  <c r="U36" i="1" s="1"/>
  <c r="W36" i="1" s="1"/>
  <c r="Y36" i="1" s="1"/>
  <c r="AC35" i="1"/>
  <c r="I35" i="1"/>
  <c r="K35" i="1" s="1"/>
  <c r="M35" i="1" s="1"/>
  <c r="O35" i="1" s="1"/>
  <c r="Q35" i="1" s="1"/>
  <c r="S35" i="1" s="1"/>
  <c r="U35" i="1" s="1"/>
  <c r="W35" i="1" s="1"/>
  <c r="Y35" i="1" s="1"/>
  <c r="G35" i="1"/>
  <c r="AC34" i="1"/>
  <c r="O34" i="1"/>
  <c r="Q34" i="1" s="1"/>
  <c r="S34" i="1" s="1"/>
  <c r="U34" i="1" s="1"/>
  <c r="W34" i="1" s="1"/>
  <c r="Y34" i="1" s="1"/>
  <c r="G34" i="1"/>
  <c r="I34" i="1" s="1"/>
  <c r="AC33" i="1"/>
  <c r="Y33" i="1"/>
  <c r="W33" i="1"/>
  <c r="I33" i="1"/>
  <c r="K33" i="1" s="1"/>
  <c r="M33" i="1" s="1"/>
  <c r="O33" i="1" s="1"/>
  <c r="Q33" i="1" s="1"/>
  <c r="G33" i="1"/>
  <c r="AC32" i="1"/>
  <c r="G32" i="1"/>
  <c r="I32" i="1" s="1"/>
  <c r="K32" i="1" s="1"/>
  <c r="M32" i="1" s="1"/>
  <c r="O32" i="1" s="1"/>
  <c r="Q32" i="1" s="1"/>
  <c r="S32" i="1" s="1"/>
  <c r="U32" i="1" s="1"/>
  <c r="W32" i="1" s="1"/>
  <c r="Y32" i="1" s="1"/>
  <c r="AC31" i="1"/>
  <c r="Y31" i="1"/>
  <c r="G31" i="1"/>
  <c r="I31" i="1" s="1"/>
  <c r="K31" i="1" s="1"/>
  <c r="M31" i="1" s="1"/>
  <c r="G30" i="1"/>
  <c r="I30" i="1" s="1"/>
  <c r="K30" i="1" s="1"/>
  <c r="M30" i="1" s="1"/>
  <c r="O30" i="1" s="1"/>
  <c r="Q30" i="1" s="1"/>
  <c r="S30" i="1" s="1"/>
  <c r="U30" i="1" s="1"/>
  <c r="W30" i="1" s="1"/>
  <c r="Y30" i="1" s="1"/>
  <c r="AC29" i="1"/>
  <c r="I29" i="1"/>
  <c r="K29" i="1" s="1"/>
  <c r="M29" i="1" s="1"/>
  <c r="O29" i="1" s="1"/>
  <c r="Q29" i="1" s="1"/>
  <c r="S29" i="1" s="1"/>
  <c r="U29" i="1" s="1"/>
  <c r="W29" i="1" s="1"/>
  <c r="Y29" i="1" s="1"/>
  <c r="G29" i="1"/>
  <c r="AC28" i="1"/>
  <c r="G28" i="1"/>
  <c r="I28" i="1" s="1"/>
  <c r="AC27" i="1"/>
  <c r="U27" i="1"/>
  <c r="W27" i="1" s="1"/>
  <c r="Y27" i="1" s="1"/>
  <c r="S27" i="1"/>
  <c r="I27" i="1"/>
  <c r="K27" i="1" s="1"/>
  <c r="M27" i="1" s="1"/>
  <c r="G27" i="1"/>
  <c r="AC26" i="1"/>
  <c r="Y26" i="1"/>
  <c r="U26" i="1"/>
  <c r="G26" i="1"/>
  <c r="I26" i="1" s="1"/>
  <c r="AC25" i="1"/>
  <c r="I25" i="1"/>
  <c r="K25" i="1" s="1"/>
  <c r="M25" i="1" s="1"/>
  <c r="O25" i="1" s="1"/>
  <c r="Q25" i="1" s="1"/>
  <c r="S25" i="1" s="1"/>
  <c r="U25" i="1" s="1"/>
  <c r="W25" i="1" s="1"/>
  <c r="Y25" i="1" s="1"/>
  <c r="G25" i="1"/>
  <c r="AC24" i="1"/>
  <c r="G24" i="1"/>
  <c r="I24" i="1" s="1"/>
  <c r="K24" i="1" s="1"/>
  <c r="M24" i="1" s="1"/>
  <c r="O24" i="1" s="1"/>
  <c r="Q24" i="1" s="1"/>
  <c r="S24" i="1" s="1"/>
  <c r="U24" i="1" s="1"/>
  <c r="W24" i="1" s="1"/>
  <c r="Y24" i="1" s="1"/>
  <c r="AC23" i="1"/>
  <c r="I23" i="1"/>
  <c r="K23" i="1" s="1"/>
  <c r="M23" i="1" s="1"/>
  <c r="O23" i="1" s="1"/>
  <c r="Q23" i="1" s="1"/>
  <c r="S23" i="1" s="1"/>
  <c r="U23" i="1" s="1"/>
  <c r="W23" i="1" s="1"/>
  <c r="Y23" i="1" s="1"/>
  <c r="G23" i="1"/>
  <c r="AC22" i="1"/>
  <c r="W22" i="1"/>
  <c r="Y22" i="1" s="1"/>
  <c r="U22" i="1"/>
  <c r="I22" i="1"/>
  <c r="G22" i="1"/>
  <c r="AC21" i="1"/>
  <c r="Y21" i="1"/>
  <c r="I21" i="1"/>
  <c r="G21" i="1"/>
  <c r="AC20" i="1"/>
  <c r="G20" i="1"/>
  <c r="I20" i="1" s="1"/>
  <c r="K20" i="1" s="1"/>
  <c r="M20" i="1" s="1"/>
  <c r="O20" i="1" s="1"/>
  <c r="Q20" i="1" s="1"/>
  <c r="S20" i="1" s="1"/>
  <c r="U20" i="1" s="1"/>
  <c r="W20" i="1" s="1"/>
  <c r="Y20" i="1" s="1"/>
  <c r="AC19" i="1"/>
  <c r="I19" i="1"/>
  <c r="K19" i="1" s="1"/>
  <c r="M19" i="1" s="1"/>
  <c r="O19" i="1" s="1"/>
  <c r="Q19" i="1" s="1"/>
  <c r="S19" i="1" s="1"/>
  <c r="U19" i="1" s="1"/>
  <c r="W19" i="1" s="1"/>
  <c r="Y19" i="1" s="1"/>
  <c r="G19" i="1"/>
  <c r="AC18" i="1"/>
  <c r="S18" i="1"/>
  <c r="U18" i="1" s="1"/>
  <c r="W18" i="1" s="1"/>
  <c r="Y18" i="1" s="1"/>
  <c r="G18" i="1"/>
  <c r="G50" i="1" s="1"/>
  <c r="AB17" i="1"/>
  <c r="AB123" i="1" s="1"/>
  <c r="AA17" i="1"/>
  <c r="T17" i="1"/>
  <c r="R17" i="1"/>
  <c r="R123" i="1" s="1"/>
  <c r="P17" i="1"/>
  <c r="N17" i="1"/>
  <c r="L17" i="1"/>
  <c r="J17" i="1"/>
  <c r="I16" i="1"/>
  <c r="G16" i="1"/>
  <c r="G15" i="1"/>
  <c r="I14" i="1"/>
  <c r="I13" i="1"/>
  <c r="G11" i="1"/>
  <c r="I11" i="1" s="1"/>
  <c r="I10" i="1"/>
  <c r="I8" i="1"/>
  <c r="G8" i="1"/>
  <c r="G17" i="1" s="1"/>
  <c r="I7" i="1"/>
  <c r="I6" i="1"/>
  <c r="I17" i="1" l="1"/>
  <c r="K17" i="1" s="1"/>
  <c r="M17" i="1" s="1"/>
  <c r="O17" i="1" s="1"/>
  <c r="Q17" i="1" s="1"/>
  <c r="S17" i="1" s="1"/>
  <c r="U17" i="1" s="1"/>
  <c r="W17" i="1" s="1"/>
  <c r="Y17" i="1" s="1"/>
  <c r="L66" i="1"/>
  <c r="AA107" i="1"/>
  <c r="AC107" i="1" s="1"/>
  <c r="AC86" i="1"/>
  <c r="G107" i="1"/>
  <c r="L123" i="1"/>
  <c r="P123" i="1"/>
  <c r="T123" i="1"/>
  <c r="AC17" i="1"/>
  <c r="I18" i="1"/>
  <c r="I50" i="1" s="1"/>
  <c r="K50" i="1" s="1"/>
  <c r="M50" i="1" s="1"/>
  <c r="O50" i="1" s="1"/>
  <c r="Q50" i="1" s="1"/>
  <c r="S50" i="1" s="1"/>
  <c r="U50" i="1" s="1"/>
  <c r="W50" i="1" s="1"/>
  <c r="Y50" i="1" s="1"/>
  <c r="AC50" i="1"/>
  <c r="I66" i="1"/>
  <c r="K66" i="1" s="1"/>
  <c r="M66" i="1" s="1"/>
  <c r="O66" i="1" s="1"/>
  <c r="Q66" i="1" s="1"/>
  <c r="S66" i="1" s="1"/>
  <c r="U66" i="1" s="1"/>
  <c r="W66" i="1" s="1"/>
  <c r="Y66" i="1" s="1"/>
  <c r="G74" i="1"/>
  <c r="AA74" i="1"/>
  <c r="AC74" i="1" s="1"/>
  <c r="AC69" i="1"/>
  <c r="G122" i="1"/>
  <c r="G123" i="1" s="1"/>
  <c r="I108" i="1"/>
  <c r="J123" i="1"/>
  <c r="N123" i="1"/>
  <c r="I122" i="1" l="1"/>
  <c r="K108" i="1"/>
  <c r="M108" i="1" s="1"/>
  <c r="O108" i="1" s="1"/>
  <c r="Q108" i="1" s="1"/>
  <c r="S108" i="1" s="1"/>
  <c r="U108" i="1" s="1"/>
  <c r="W108" i="1" s="1"/>
  <c r="Y108" i="1" s="1"/>
  <c r="AA108" i="1" s="1"/>
  <c r="AA122" i="1" l="1"/>
  <c r="AC108" i="1"/>
  <c r="K122" i="1"/>
  <c r="M122" i="1" s="1"/>
  <c r="O122" i="1" s="1"/>
  <c r="Q122" i="1" s="1"/>
  <c r="S122" i="1" s="1"/>
  <c r="U122" i="1" s="1"/>
  <c r="W122" i="1" s="1"/>
  <c r="Y122" i="1" s="1"/>
  <c r="I123" i="1"/>
  <c r="K123" i="1" s="1"/>
  <c r="M123" i="1" s="1"/>
  <c r="O123" i="1" s="1"/>
  <c r="Q123" i="1" s="1"/>
  <c r="S123" i="1" s="1"/>
  <c r="U123" i="1" s="1"/>
  <c r="W123" i="1" s="1"/>
  <c r="Y123" i="1" s="1"/>
  <c r="AC122" i="1" l="1"/>
  <c r="AA123" i="1"/>
  <c r="AC123" i="1" s="1"/>
</calcChain>
</file>

<file path=xl/sharedStrings.xml><?xml version="1.0" encoding="utf-8"?>
<sst xmlns="http://schemas.openxmlformats.org/spreadsheetml/2006/main" count="721" uniqueCount="615">
  <si>
    <t>SERVICIOS DE SALUD DE NAYARIT</t>
  </si>
  <si>
    <t xml:space="preserve">DIRECCION DE ATENCION MEDICA </t>
  </si>
  <si>
    <t>JURSDICCION SANITARIA NO. UNO TEPIC</t>
  </si>
  <si>
    <t>No.</t>
  </si>
  <si>
    <t>UNIDAD</t>
  </si>
  <si>
    <t>CLUESS</t>
  </si>
  <si>
    <t>RECETA AL INICIO DEL MES</t>
  </si>
  <si>
    <t>RECETAS RECIBIDAS</t>
  </si>
  <si>
    <t>TOTAL DE RECETAS EN LA UNIDAD</t>
  </si>
  <si>
    <t>RECETAS OTORGADAS</t>
  </si>
  <si>
    <t xml:space="preserve">TOTAL DE REC. </t>
  </si>
  <si>
    <t xml:space="preserve">RECETAS OTORGADAS </t>
  </si>
  <si>
    <t xml:space="preserve">TOTAL DE RECETAS </t>
  </si>
  <si>
    <t>TOTAL POR SEMESTRE OTORGADAS</t>
  </si>
  <si>
    <t>TOTAL POR SEMESTRE</t>
  </si>
  <si>
    <t>MUNICIPIO DE XALISCO</t>
  </si>
  <si>
    <t xml:space="preserve">LOMAS VERDES </t>
  </si>
  <si>
    <t>NTSSA000561</t>
  </si>
  <si>
    <t xml:space="preserve"> </t>
  </si>
  <si>
    <t xml:space="preserve">XALISCO </t>
  </si>
  <si>
    <t>NTSSA000573</t>
  </si>
  <si>
    <t>COFRADIA DE CHOCOLON</t>
  </si>
  <si>
    <t>NTSSA000585</t>
  </si>
  <si>
    <t>CUARENTEÑO</t>
  </si>
  <si>
    <t>NTSSA000590</t>
  </si>
  <si>
    <t>LA CURVA</t>
  </si>
  <si>
    <t>NTSSA000602</t>
  </si>
  <si>
    <t xml:space="preserve">EMILIANO ZAPATA    </t>
  </si>
  <si>
    <t>NTSSA000614</t>
  </si>
  <si>
    <t>PANTANAL</t>
  </si>
  <si>
    <t>NTSSA000626</t>
  </si>
  <si>
    <t xml:space="preserve">TEZTERAZO </t>
  </si>
  <si>
    <t>NTSSA000631</t>
  </si>
  <si>
    <t>TRIGOMIL</t>
  </si>
  <si>
    <t>NTSSA000643</t>
  </si>
  <si>
    <t>SAN ANTONIO</t>
  </si>
  <si>
    <t>NTSSA000655</t>
  </si>
  <si>
    <t>CENTRO DE SALUD XALISCO</t>
  </si>
  <si>
    <t>NTSSA002393</t>
  </si>
  <si>
    <t>TOTAL MUNICIPAL</t>
  </si>
  <si>
    <t>MUNICIPIO DEL NAYAR</t>
  </si>
  <si>
    <t>CARAV. JESUS MARIA TELEMEDICINA</t>
  </si>
  <si>
    <t>NTSSA015360</t>
  </si>
  <si>
    <t>CARAV. ARROYO DE CAÑAVERAL</t>
  </si>
  <si>
    <t>NTSSA000672</t>
  </si>
  <si>
    <t>CARAV. ARROYO DE CAMARONES</t>
  </si>
  <si>
    <t>NTSSA000701</t>
  </si>
  <si>
    <t>CARAV. EL CANGREJO</t>
  </si>
  <si>
    <t>NTSSA015664</t>
  </si>
  <si>
    <t>CARAV. EL NOVILLERO</t>
  </si>
  <si>
    <t>NTSSA003430</t>
  </si>
  <si>
    <t>CARAV. TIPO 0 COYUNQUE</t>
  </si>
  <si>
    <t>NTSSA000684</t>
  </si>
  <si>
    <t>LAS HIGUERAS</t>
  </si>
  <si>
    <t>NTSSA015413</t>
  </si>
  <si>
    <t>CARAV. TIPO 11 HUERTITAS</t>
  </si>
  <si>
    <t>NTSSA015355</t>
  </si>
  <si>
    <t>MESA DEL NAYAR</t>
  </si>
  <si>
    <t>NTSSA000696</t>
  </si>
  <si>
    <t>NARANJITO DE COPAL</t>
  </si>
  <si>
    <t>NTSSA002154</t>
  </si>
  <si>
    <t>SAN JUAN PEYOTAN</t>
  </si>
  <si>
    <t>NTSSA000713</t>
  </si>
  <si>
    <t>CARAV. DE SANTA BARBARA</t>
  </si>
  <si>
    <t>NTSSA000775</t>
  </si>
  <si>
    <t>SANTA BARBARA</t>
  </si>
  <si>
    <t>NTSSA015384</t>
  </si>
  <si>
    <t>SANTA TERESA</t>
  </si>
  <si>
    <t>NTSSA000730</t>
  </si>
  <si>
    <t>CARAV. CIENEGA DE SAN FELIPE</t>
  </si>
  <si>
    <t>NTSSA015915</t>
  </si>
  <si>
    <t>CARAV. TIPO11 RANCHO VIEJO</t>
  </si>
  <si>
    <t>NTSSA015331</t>
  </si>
  <si>
    <t>CARAV. TIPO 11 EL SAUCITO</t>
  </si>
  <si>
    <t>NTSSA015343</t>
  </si>
  <si>
    <t>CARAV. TIPO 0 EL SALADITO</t>
  </si>
  <si>
    <t>NTSSA000766</t>
  </si>
  <si>
    <t>CARAV. LA COFRADIA UNO</t>
  </si>
  <si>
    <t>NTSSA015314</t>
  </si>
  <si>
    <t>LA COFRADIA</t>
  </si>
  <si>
    <t>NTSSA015524</t>
  </si>
  <si>
    <t>CARAV. TIPO 1 EL MAGUEY</t>
  </si>
  <si>
    <t>NTSSA015326</t>
  </si>
  <si>
    <t>CARAV. GUINEA DE GUADALUPE</t>
  </si>
  <si>
    <t>NTSSA015681</t>
  </si>
  <si>
    <t>CARAV. MESITA DE HUICHOLES</t>
  </si>
  <si>
    <t>NTSSA000783</t>
  </si>
  <si>
    <t>POTRERO DE LA PALMITA</t>
  </si>
  <si>
    <t>NTSSA015401</t>
  </si>
  <si>
    <t>CARAV. LOS FIERROS</t>
  </si>
  <si>
    <t>NTSSA003421</t>
  </si>
  <si>
    <t>CARAV. EL ROBLITO</t>
  </si>
  <si>
    <t>NTSSA015676</t>
  </si>
  <si>
    <t>CARAV. VENTANILLAS</t>
  </si>
  <si>
    <t>NTSSA015693</t>
  </si>
  <si>
    <t>CARAV. EL CARRIZAL DE LAS VIGAS</t>
  </si>
  <si>
    <t>NTSSA003463</t>
  </si>
  <si>
    <t>CARAV. HUIZACHES</t>
  </si>
  <si>
    <t>NTSSA003481</t>
  </si>
  <si>
    <t>CARAV. STA. ANITA</t>
  </si>
  <si>
    <t>NTSSA000742</t>
  </si>
  <si>
    <t>CARAV. EL COLORIN</t>
  </si>
  <si>
    <t>NTSSA000795</t>
  </si>
  <si>
    <t>CARAV. LOS ENCINOS</t>
  </si>
  <si>
    <t>NTSSA00754</t>
  </si>
  <si>
    <t>MUNICIPIO DE SAN BLAS</t>
  </si>
  <si>
    <t>COORDINACION SAN BLAS</t>
  </si>
  <si>
    <t>NTSSA015216</t>
  </si>
  <si>
    <t>SAN BLAS</t>
  </si>
  <si>
    <t>NTSSA001005</t>
  </si>
  <si>
    <t>ATICAMA</t>
  </si>
  <si>
    <t>NTSSA001010</t>
  </si>
  <si>
    <t>AUTAN</t>
  </si>
  <si>
    <t>NTSSA001022</t>
  </si>
  <si>
    <t>EL CORA</t>
  </si>
  <si>
    <t>NTSSA001034</t>
  </si>
  <si>
    <t>CHACALILLA</t>
  </si>
  <si>
    <t>NTSSA001046</t>
  </si>
  <si>
    <t>LA GOMA</t>
  </si>
  <si>
    <t>NTSSA001051</t>
  </si>
  <si>
    <t>GUADALUPE VICTORIA</t>
  </si>
  <si>
    <t>NTSSA001063</t>
  </si>
  <si>
    <t>HUARISTEMBA</t>
  </si>
  <si>
    <t>NTSSA001075</t>
  </si>
  <si>
    <t>JALCOCOTAN (15)</t>
  </si>
  <si>
    <t>NTSSA003550</t>
  </si>
  <si>
    <t>EL LLANO</t>
  </si>
  <si>
    <t>NTSSA001092</t>
  </si>
  <si>
    <t>MECATAN ( 5 REC, 2 USAD. 1 FS</t>
  </si>
  <si>
    <t>NTSSA001104</t>
  </si>
  <si>
    <t>NAVARRETE</t>
  </si>
  <si>
    <t>NTSSA001116</t>
  </si>
  <si>
    <t>PINTADEÑO</t>
  </si>
  <si>
    <t>NTSSA001121</t>
  </si>
  <si>
    <t>REFORMA AGRARIA</t>
  </si>
  <si>
    <t>NTSSA001133</t>
  </si>
  <si>
    <t>MUNICIPIO DE SANTA MARIA DEL ORO</t>
  </si>
  <si>
    <t>SANTA MARIA DEL ORO CESSA</t>
  </si>
  <si>
    <t>NTSSA001186</t>
  </si>
  <si>
    <t xml:space="preserve">SANTA MARIA DEL ORO </t>
  </si>
  <si>
    <t>NTSSA001191</t>
  </si>
  <si>
    <t>AHUALAMO</t>
  </si>
  <si>
    <t>NTSSA001203</t>
  </si>
  <si>
    <t>CERRO BLANCO</t>
  </si>
  <si>
    <t>NTSSA001215</t>
  </si>
  <si>
    <t>LAS CUEVAS</t>
  </si>
  <si>
    <t>NTSSA001220</t>
  </si>
  <si>
    <t xml:space="preserve">LA LABOR </t>
  </si>
  <si>
    <t>NTSSA001232</t>
  </si>
  <si>
    <t>PLATANITOS</t>
  </si>
  <si>
    <t>NTSSA001244</t>
  </si>
  <si>
    <t>MUNICIPIO DE TEPIC</t>
  </si>
  <si>
    <t xml:space="preserve">COL. PRIETO CRISPIN </t>
  </si>
  <si>
    <t xml:space="preserve">COL. VENCEREMOS  </t>
  </si>
  <si>
    <t>NTSSA001611</t>
  </si>
  <si>
    <t xml:space="preserve">COL. FLORES MAGÓN </t>
  </si>
  <si>
    <t>NTSSA001623</t>
  </si>
  <si>
    <t>COL. TIERRA Y LIBERTAD</t>
  </si>
  <si>
    <t>NTSSA001635</t>
  </si>
  <si>
    <t>COL. 26 DE SEPTIEMBRE</t>
  </si>
  <si>
    <t>NTSSA001640</t>
  </si>
  <si>
    <t>COL. CUAUHTÉMOC</t>
  </si>
  <si>
    <t>NTSSA001652</t>
  </si>
  <si>
    <t>COL. CUESTA BARRÍOS</t>
  </si>
  <si>
    <t>NTSSA001664</t>
  </si>
  <si>
    <t>COL. PARAÍSO</t>
  </si>
  <si>
    <t>NTSSA001676</t>
  </si>
  <si>
    <t>COL. VALLE DE MATATIPAC</t>
  </si>
  <si>
    <t>NTSSA001681</t>
  </si>
  <si>
    <t>TEPIC COL. RESERVA TERRITORIAL</t>
  </si>
  <si>
    <t>NTSSA001693</t>
  </si>
  <si>
    <t>TEPIC COL. 2 DE AGOSTO</t>
  </si>
  <si>
    <t>NTSSA001705</t>
  </si>
  <si>
    <t xml:space="preserve">JUAN ESCUTIA </t>
  </si>
  <si>
    <t>NTSSA001710</t>
  </si>
  <si>
    <t>CAPASITS</t>
  </si>
  <si>
    <t>NTSSA015273</t>
  </si>
  <si>
    <t>CENTRO DE SALUD MENTAL</t>
  </si>
  <si>
    <t>NTSSA002306</t>
  </si>
  <si>
    <t>5 DE MAYO</t>
  </si>
  <si>
    <t>NTSSA016096</t>
  </si>
  <si>
    <t>JURISDICCION SANITARIA 1</t>
  </si>
  <si>
    <t>NTSSA015122</t>
  </si>
  <si>
    <t>EL AHUACATE</t>
  </si>
  <si>
    <t>NTSSA001722</t>
  </si>
  <si>
    <t>ATONALISCO</t>
  </si>
  <si>
    <t>NTSSA001734</t>
  </si>
  <si>
    <t>BELLAVISTA</t>
  </si>
  <si>
    <t>NTSSA001746</t>
  </si>
  <si>
    <t>CALERAS DE COFRADO</t>
  </si>
  <si>
    <t>NTSSA001751</t>
  </si>
  <si>
    <t xml:space="preserve">COLONIA 6 DE ENERO </t>
  </si>
  <si>
    <t>NTSSA001763</t>
  </si>
  <si>
    <t>COLORADO DE LA MORA</t>
  </si>
  <si>
    <t>NTSSA001775</t>
  </si>
  <si>
    <t>EL ESPINO</t>
  </si>
  <si>
    <t>NTSSA001780</t>
  </si>
  <si>
    <t>FRANCISCO I. MADERO</t>
  </si>
  <si>
    <t>NTSSA001792</t>
  </si>
  <si>
    <t xml:space="preserve">LO DE LAMEDO   </t>
  </si>
  <si>
    <t>NTSSA001804</t>
  </si>
  <si>
    <t>SAN ANDRES</t>
  </si>
  <si>
    <t>NTSSA001816</t>
  </si>
  <si>
    <t>SAN LUIS DE LOZADA</t>
  </si>
  <si>
    <t>NTSSA001821</t>
  </si>
  <si>
    <t>SALVADOR ALLENDE</t>
  </si>
  <si>
    <t>NTSSA001833</t>
  </si>
  <si>
    <t>LA YERBA</t>
  </si>
  <si>
    <t>NTSSA002352</t>
  </si>
  <si>
    <t>CEREDI</t>
  </si>
  <si>
    <t>NTSSA002335</t>
  </si>
  <si>
    <t>CAPA TEPIC</t>
  </si>
  <si>
    <t>NTSSA015466</t>
  </si>
  <si>
    <t>(UNEME CRONICOS</t>
  </si>
  <si>
    <t>NTSSA015536</t>
  </si>
  <si>
    <t>MUNICIPIO DE LA YESCA</t>
  </si>
  <si>
    <t> LA YESCA</t>
  </si>
  <si>
    <t>NTSSA001903</t>
  </si>
  <si>
    <t> CARAVANA LA YESCA</t>
  </si>
  <si>
    <t>NTSSA001915</t>
  </si>
  <si>
    <t> CARAVANA LA YESCA TELEMEDICINA</t>
  </si>
  <si>
    <t>NTSSA015734</t>
  </si>
  <si>
    <t> CARAVANA AMATLÁN DE JORA</t>
  </si>
  <si>
    <t>NTSSA001920</t>
  </si>
  <si>
    <t>HUAJIMIC</t>
  </si>
  <si>
    <t>NTSSA001932</t>
  </si>
  <si>
    <t>CARAV. GUANACASTLE</t>
  </si>
  <si>
    <t>NTSSA001944</t>
  </si>
  <si>
    <t> POPOTA</t>
  </si>
  <si>
    <t>NTSSA001956</t>
  </si>
  <si>
    <t> HOSPITAL I. PUENTE DE CAMOTLÁN</t>
  </si>
  <si>
    <t>NTSSA015425</t>
  </si>
  <si>
    <t> CASA DE SALUD SAN PELAYO</t>
  </si>
  <si>
    <t>NTSSA015565</t>
  </si>
  <si>
    <t> CARAVANA TATEPUSCO</t>
  </si>
  <si>
    <t>NTSSA001973</t>
  </si>
  <si>
    <t> EL FORTÍN MESA DE CHAPALILLA</t>
  </si>
  <si>
    <t>NTSSA001985</t>
  </si>
  <si>
    <t> CARAVANA EL CARRIZAL</t>
  </si>
  <si>
    <t>NTSSA015372</t>
  </si>
  <si>
    <t> CASA DE SALUD SAN JUAN IXTAPALAPA</t>
  </si>
  <si>
    <t>NTSSA015541</t>
  </si>
  <si>
    <t> CARAVANA LAS PALMILLAS</t>
  </si>
  <si>
    <t>NTSSA015705</t>
  </si>
  <si>
    <t>TOTAL ESTATAL</t>
  </si>
  <si>
    <t>NOTA LA INFORMACION FUE ENTREGADA BAJO OFICIO NO. 0855 FECHADO 05/06/23</t>
  </si>
  <si>
    <t>DIRECCION DE ATENCION MEDICA</t>
  </si>
  <si>
    <t xml:space="preserve">JURISDICCION SANITARIA DOS COMPOSTELA </t>
  </si>
  <si>
    <t>MUNICIPIO</t>
  </si>
  <si>
    <t xml:space="preserve">CLUESS DE LA UNIDAD </t>
  </si>
  <si>
    <t>AHUACATLAN</t>
  </si>
  <si>
    <t>NTSSA000153</t>
  </si>
  <si>
    <t> AHUACATLÁN</t>
  </si>
  <si>
    <t>NTSSA002200</t>
  </si>
  <si>
    <t> LA GLORIA</t>
  </si>
  <si>
    <t>NTSSA000165</t>
  </si>
  <si>
    <t> HERIBERTO JARA</t>
  </si>
  <si>
    <t>NTSSA000170</t>
  </si>
  <si>
    <t> SANTA ISABEL</t>
  </si>
  <si>
    <t>NTSSA000182</t>
  </si>
  <si>
    <t> TETITLÁN</t>
  </si>
  <si>
    <t>NTSSA000194</t>
  </si>
  <si>
    <t> UZETA</t>
  </si>
  <si>
    <t>A. CAÑAS</t>
  </si>
  <si>
    <t>NTSSA016031</t>
  </si>
  <si>
    <t> CESSA AMATLÁN DE CAÑAS</t>
  </si>
  <si>
    <t>NTSSA000206</t>
  </si>
  <si>
    <t> C. M. DE AMATLÁN DE CAÑAS</t>
  </si>
  <si>
    <t>NTSSA000211</t>
  </si>
  <si>
    <t> BARRANCA DEL ORO</t>
  </si>
  <si>
    <t>NTSSA000223</t>
  </si>
  <si>
    <t> LOS CERRITOS</t>
  </si>
  <si>
    <t>NTSSA000235</t>
  </si>
  <si>
    <t> JESÚS MARÍA</t>
  </si>
  <si>
    <t>NTSSA000240</t>
  </si>
  <si>
    <t> MEZQUITES</t>
  </si>
  <si>
    <t>NTSSA000252</t>
  </si>
  <si>
    <t> LA YERBABUENA</t>
  </si>
  <si>
    <t>COMPOSTELA</t>
  </si>
  <si>
    <t>NTSSA016060</t>
  </si>
  <si>
    <t> HOSPITAL BASICO COMUNITARIO COMPOSTELA</t>
  </si>
  <si>
    <t>NTSSA000264</t>
  </si>
  <si>
    <t>CENTRO DE SALUD COMPOSTELA</t>
  </si>
  <si>
    <t>NTSSA016084</t>
  </si>
  <si>
    <t>HOSPITAL LAS VARAS</t>
  </si>
  <si>
    <t>NTSSA000276</t>
  </si>
  <si>
    <t> EL CAPOMO</t>
  </si>
  <si>
    <t>NTSSA000281</t>
  </si>
  <si>
    <t> FELIPE CARRILLO PUERTO</t>
  </si>
  <si>
    <t>NTSSA015582</t>
  </si>
  <si>
    <t> C. DE SALUD CHACALA</t>
  </si>
  <si>
    <t>NTSSA000293</t>
  </si>
  <si>
    <t> IXTAPA DE LA CONCEPCIÓN</t>
  </si>
  <si>
    <t>NTSSA015244</t>
  </si>
  <si>
    <t> LIMA DE ABAJO</t>
  </si>
  <si>
    <t>NTSSA000305</t>
  </si>
  <si>
    <t> MAZATÁN</t>
  </si>
  <si>
    <t>NTSSA000310</t>
  </si>
  <si>
    <t> EL MONTEÓN</t>
  </si>
  <si>
    <t>NTSSA000322</t>
  </si>
  <si>
    <t> PARANAL</t>
  </si>
  <si>
    <t>NTSSA000334</t>
  </si>
  <si>
    <t> LA PEÑITA DE JALTEMBA</t>
  </si>
  <si>
    <t>NTSSA015430</t>
  </si>
  <si>
    <t>UNEME</t>
  </si>
  <si>
    <t>NTSSA000351</t>
  </si>
  <si>
    <t> ZACUALPAN</t>
  </si>
  <si>
    <t>NTSSA015134</t>
  </si>
  <si>
    <t>JURISDICCIÓN II COMPOSTELA</t>
  </si>
  <si>
    <t>NTSSA000363</t>
  </si>
  <si>
    <t> ZAPOTÁN</t>
  </si>
  <si>
    <t>IXTLAN DEL R.</t>
  </si>
  <si>
    <t>NTSSA000474</t>
  </si>
  <si>
    <t> HOSPITAL INTEGRAL IXTLÁN DEL RÍO</t>
  </si>
  <si>
    <t>NTSSA002323</t>
  </si>
  <si>
    <t> COORDINACIÓN MUNICIPAL IXTLÁN DEL RÍO</t>
  </si>
  <si>
    <t>NTSSA015442</t>
  </si>
  <si>
    <t xml:space="preserve"> (CAPA IXTLÁN DEL RÍO)</t>
  </si>
  <si>
    <t>NTSSA015594</t>
  </si>
  <si>
    <t> CASA DE SALUD RANCHOS DE ARRIBA</t>
  </si>
  <si>
    <t>NTSSA000486</t>
  </si>
  <si>
    <t> SAN JOSÉ DE GRACIA</t>
  </si>
  <si>
    <t>NTSSA000491</t>
  </si>
  <si>
    <t> EL TERRERO</t>
  </si>
  <si>
    <t>JALA</t>
  </si>
  <si>
    <t>NTSSA000503</t>
  </si>
  <si>
    <t> JALA</t>
  </si>
  <si>
    <t>NTSSA002142</t>
  </si>
  <si>
    <t> JOMULCO</t>
  </si>
  <si>
    <t>NTSSA015710</t>
  </si>
  <si>
    <t> CASA DE SALUD FRANCISCO I. MADERO</t>
  </si>
  <si>
    <t>NTSSA000515</t>
  </si>
  <si>
    <t> CARAVANA EL CIRUELO</t>
  </si>
  <si>
    <t>NTSSA000520</t>
  </si>
  <si>
    <t> COAPAN</t>
  </si>
  <si>
    <t>NTSSA000532</t>
  </si>
  <si>
    <t> COFRADÍA DE JUANACATLÁN</t>
  </si>
  <si>
    <t>NTSSA000544</t>
  </si>
  <si>
    <t> ROSA BLANCA</t>
  </si>
  <si>
    <t>NTSSA000556</t>
  </si>
  <si>
    <t> SANTA FE</t>
  </si>
  <si>
    <t>NTSSA003445</t>
  </si>
  <si>
    <t>CARAVANA COFRADIA D E BUENOS AIRES</t>
  </si>
  <si>
    <t>S.P. LAGUNILLAS</t>
  </si>
  <si>
    <t>NTSSA002434</t>
  </si>
  <si>
    <t> SAN PEDRO LAGUNILLAS</t>
  </si>
  <si>
    <t>NTSSA001150</t>
  </si>
  <si>
    <t> AMADO NERVO (EL CONDE)</t>
  </si>
  <si>
    <t>NTSSA001162</t>
  </si>
  <si>
    <t> TEPETILTIC</t>
  </si>
  <si>
    <t>NTSSA001174</t>
  </si>
  <si>
    <t> TEQUILITA</t>
  </si>
  <si>
    <t>VALLE DE BANDERAS</t>
  </si>
  <si>
    <t>NTSSA001990</t>
  </si>
  <si>
    <t> VALLE DE BANDERAS</t>
  </si>
  <si>
    <t>NTSSA015920</t>
  </si>
  <si>
    <t>VALLE DORADO</t>
  </si>
  <si>
    <t>NTSSA002002</t>
  </si>
  <si>
    <t> BUCERÍAS</t>
  </si>
  <si>
    <t>NTSSA002014</t>
  </si>
  <si>
    <t> EL COATANTE</t>
  </si>
  <si>
    <t>NTSSA002026</t>
  </si>
  <si>
    <t> LA CRUZ DE HUANACAXTLE</t>
  </si>
  <si>
    <t>NTSSA002031</t>
  </si>
  <si>
    <t> FORTUNA DE VALLEJO (LA GLORIA)</t>
  </si>
  <si>
    <t>NTSSA002043</t>
  </si>
  <si>
    <t> HIGUERA BLANCA</t>
  </si>
  <si>
    <t>NTSSA002055</t>
  </si>
  <si>
    <t> LAS JARRETADERAS</t>
  </si>
  <si>
    <t>NTSSA002060</t>
  </si>
  <si>
    <t> LO DE MARCOS</t>
  </si>
  <si>
    <t>NTSSA002072</t>
  </si>
  <si>
    <t> MEZCALES</t>
  </si>
  <si>
    <t>NTSSA015471</t>
  </si>
  <si>
    <t> EL PORVENIR</t>
  </si>
  <si>
    <t>NTSSA002084</t>
  </si>
  <si>
    <t> HOSPITAL GENERAL SAN FRANCISCO</t>
  </si>
  <si>
    <t>NTSSA002096</t>
  </si>
  <si>
    <t> SAN JOSÉ DEL VALLE</t>
  </si>
  <si>
    <t>NTSSA002101</t>
  </si>
  <si>
    <t> SAN JUAN DE ABAJO</t>
  </si>
  <si>
    <t>NTSSA002113</t>
  </si>
  <si>
    <t> SAN VICENTE</t>
  </si>
  <si>
    <t>NTSSA002125</t>
  </si>
  <si>
    <t> SAYULITA</t>
  </si>
  <si>
    <t xml:space="preserve"> (CAPASITS BAHÍA DE BANDERAS)</t>
  </si>
  <si>
    <t>(CAPA EL TONDOROQUE)</t>
  </si>
  <si>
    <t>NTSSA015874</t>
  </si>
  <si>
    <t>HOSPITAL TONDOROQUE</t>
  </si>
  <si>
    <t>NTSSA015175</t>
  </si>
  <si>
    <t> FRACCIONAMIENTO EMILIANO ZAPATA</t>
  </si>
  <si>
    <t xml:space="preserve">TOTAL JURISDICICIONAL </t>
  </si>
  <si>
    <t xml:space="preserve">JURISDICCION SANITARIA TRES TUXPAN </t>
  </si>
  <si>
    <t>RECETAS</t>
  </si>
  <si>
    <t xml:space="preserve">RECETARIOS </t>
  </si>
  <si>
    <t>NUMERO</t>
  </si>
  <si>
    <t>Municipio</t>
  </si>
  <si>
    <t>CLUES</t>
  </si>
  <si>
    <t>TOTAL POR SEMESTRE RECETARIOS</t>
  </si>
  <si>
    <t>ACAPONETA</t>
  </si>
  <si>
    <t>NTSSA015163</t>
  </si>
  <si>
    <t>COORD. ACAPONETA</t>
  </si>
  <si>
    <t>NTSSA000025</t>
  </si>
  <si>
    <t> EL AGUAJE</t>
  </si>
  <si>
    <t>NTSSA015611</t>
  </si>
  <si>
    <t> CASA DE SALUD BUENAVISTA</t>
  </si>
  <si>
    <t>NTSSA000030</t>
  </si>
  <si>
    <t> CASAS COLORADAS</t>
  </si>
  <si>
    <t>NTSSA015606</t>
  </si>
  <si>
    <t> CASA DE SALUD LAS CASITAS</t>
  </si>
  <si>
    <t>NTSSA015623</t>
  </si>
  <si>
    <t> CASA DE SALUD EL CENTENARIO</t>
  </si>
  <si>
    <t>NTSSA000042</t>
  </si>
  <si>
    <t> CERRO BOLA</t>
  </si>
  <si>
    <t>NTSSA000054</t>
  </si>
  <si>
    <t> LA GUÁSIMA</t>
  </si>
  <si>
    <t>NTSSA000066</t>
  </si>
  <si>
    <t> LLANO DE LA CRUZ</t>
  </si>
  <si>
    <t>NTSSA000071</t>
  </si>
  <si>
    <t> MOTAJE</t>
  </si>
  <si>
    <t>NTSSA000083</t>
  </si>
  <si>
    <t> EL RECODO</t>
  </si>
  <si>
    <t>NTSSA000095</t>
  </si>
  <si>
    <t> SAN DIEGO DE ALCALÁ</t>
  </si>
  <si>
    <t>NTSSA000100</t>
  </si>
  <si>
    <t> SAN MIGUEL</t>
  </si>
  <si>
    <t>NTSSA000112</t>
  </si>
  <si>
    <t> SANTA CRUZ</t>
  </si>
  <si>
    <t>NTSSA000124</t>
  </si>
  <si>
    <t> SAYULILLA</t>
  </si>
  <si>
    <t>NTSSA000136</t>
  </si>
  <si>
    <t> VALLE DE LA URRACA</t>
  </si>
  <si>
    <t>NTSSA003412</t>
  </si>
  <si>
    <t>MODULO SAYCOTA</t>
  </si>
  <si>
    <t>NTSSA000141</t>
  </si>
  <si>
    <t> EL CARRIZAL</t>
  </si>
  <si>
    <t xml:space="preserve">TOTAL MUNICIAL </t>
  </si>
  <si>
    <t>HUAJICORI</t>
  </si>
  <si>
    <t>NTSSA015220</t>
  </si>
  <si>
    <t>COORD.  HUAJICORI</t>
  </si>
  <si>
    <t>NTSSA000375</t>
  </si>
  <si>
    <t> C.S.HUAJICORI</t>
  </si>
  <si>
    <t>NTSSA000416</t>
  </si>
  <si>
    <t>CS. SANTA MARIA PICACHOS</t>
  </si>
  <si>
    <t>NTSSA000392</t>
  </si>
  <si>
    <t xml:space="preserve"> FAM  LA ESTANCIA </t>
  </si>
  <si>
    <t>NTSSA000404</t>
  </si>
  <si>
    <t> FAM   HUITALOTA</t>
  </si>
  <si>
    <t>NTSSA015780</t>
  </si>
  <si>
    <t>  FAM   EL COLORADO</t>
  </si>
  <si>
    <t>NTSSA000421</t>
  </si>
  <si>
    <t> FAM   EL RIYITO</t>
  </si>
  <si>
    <t>NTSSA000433</t>
  </si>
  <si>
    <t> FAM   ZONTECO</t>
  </si>
  <si>
    <t>NTSSA015833</t>
  </si>
  <si>
    <t> FAM   LA MURALLITA</t>
  </si>
  <si>
    <t>NTSSA015804</t>
  </si>
  <si>
    <t xml:space="preserve"> FAM  SAYCOTA</t>
  </si>
  <si>
    <t>NTSSA015845</t>
  </si>
  <si>
    <t> FAM  CORRAL DE PIEDRA</t>
  </si>
  <si>
    <t>ROSAMORADA</t>
  </si>
  <si>
    <t>NTSSA002224</t>
  </si>
  <si>
    <t> ROSAMORADA</t>
  </si>
  <si>
    <t>NTSSA000812</t>
  </si>
  <si>
    <t> LA BOQUITA</t>
  </si>
  <si>
    <t>NTSSA000824</t>
  </si>
  <si>
    <t> COFRADÍA DE CUYUTLÁN</t>
  </si>
  <si>
    <t>NTSSA000836</t>
  </si>
  <si>
    <t> COLONIA DIECIOCHO DE MARZO</t>
  </si>
  <si>
    <t>NTSSA000841</t>
  </si>
  <si>
    <t> CHILAPA</t>
  </si>
  <si>
    <t>NTSSA000853</t>
  </si>
  <si>
    <t> PERICOS</t>
  </si>
  <si>
    <t>NTSSA000865</t>
  </si>
  <si>
    <t> EL PESCADERO</t>
  </si>
  <si>
    <t>NTSSA000870</t>
  </si>
  <si>
    <t> LAS PILAS</t>
  </si>
  <si>
    <t>NTSSA000882</t>
  </si>
  <si>
    <t> PIMIENTILLO</t>
  </si>
  <si>
    <t>NTSSA015261</t>
  </si>
  <si>
    <t> ROSARITO</t>
  </si>
  <si>
    <t>NTSSA016113</t>
  </si>
  <si>
    <t>ARRAYENES</t>
  </si>
  <si>
    <t>NTSSA000894</t>
  </si>
  <si>
    <t>NTSSA000906</t>
  </si>
  <si>
    <t> EL TAMARINDO</t>
  </si>
  <si>
    <t>NTSSA000911</t>
  </si>
  <si>
    <t> ZOMATLÁN</t>
  </si>
  <si>
    <t>NTSSA000923</t>
  </si>
  <si>
    <t> FRANCISCO VILLA</t>
  </si>
  <si>
    <t xml:space="preserve">TOTAL MUNICIPAL </t>
  </si>
  <si>
    <t>RUIZ</t>
  </si>
  <si>
    <t>NTSSA000935</t>
  </si>
  <si>
    <t> RUÍZ</t>
  </si>
  <si>
    <t>NTSSA015850</t>
  </si>
  <si>
    <t> FAM   LA MAJADA (RUÍZ)</t>
  </si>
  <si>
    <t>NTSSA000952</t>
  </si>
  <si>
    <t> CORDÓN DE JILGUERO</t>
  </si>
  <si>
    <t>NTSSA000964</t>
  </si>
  <si>
    <t> HEROICO BATALLÓN DE SAN BLAS</t>
  </si>
  <si>
    <t>NTSSA000981</t>
  </si>
  <si>
    <t> SAN PEDRO IXCATÁN</t>
  </si>
  <si>
    <t>NTSSA003574</t>
  </si>
  <si>
    <t> VADO DE SAN PEDRO</t>
  </si>
  <si>
    <t>NTSSA015862</t>
  </si>
  <si>
    <t> FAM  HUICOT ( RUIZ )</t>
  </si>
  <si>
    <t>SANTIAGO</t>
  </si>
  <si>
    <t>NTSSA015151</t>
  </si>
  <si>
    <t> COORD.SANTIAGO IXCUINTLA</t>
  </si>
  <si>
    <t>NTSSA001256</t>
  </si>
  <si>
    <t> CESSA.SANTIAGO IXCUINTLA</t>
  </si>
  <si>
    <t>NTSSA001261</t>
  </si>
  <si>
    <t> AMAPA</t>
  </si>
  <si>
    <t>NTSSA001273</t>
  </si>
  <si>
    <t> BOCA DE CAMICHÍN</t>
  </si>
  <si>
    <t>NTSSA001285</t>
  </si>
  <si>
    <t> EL BOTADERO</t>
  </si>
  <si>
    <t>NTSSA002294</t>
  </si>
  <si>
    <t> CAMPO DE LOS LIMONES</t>
  </si>
  <si>
    <t>NTSSA001290</t>
  </si>
  <si>
    <t> CAÑADA DEL TABACO</t>
  </si>
  <si>
    <t>NTSSA001302</t>
  </si>
  <si>
    <t> EL CAPOMAL</t>
  </si>
  <si>
    <t>NTSSA001314</t>
  </si>
  <si>
    <t> EL CORTE</t>
  </si>
  <si>
    <t>NTSSA001326</t>
  </si>
  <si>
    <t> PALMAR DE CUAUTLA</t>
  </si>
  <si>
    <t>NTSSA001331</t>
  </si>
  <si>
    <t> POZO DE IBARRA</t>
  </si>
  <si>
    <t>NTSSA002253</t>
  </si>
  <si>
    <t> EL LIMÓN</t>
  </si>
  <si>
    <t>NTSSA001343</t>
  </si>
  <si>
    <t> MEXCALTITÁN DE URIBE</t>
  </si>
  <si>
    <t>NTSSA002236</t>
  </si>
  <si>
    <t> MOJARRITAS</t>
  </si>
  <si>
    <t>NTSSA001355</t>
  </si>
  <si>
    <t> LOS OTATES</t>
  </si>
  <si>
    <t>NTSSA001360</t>
  </si>
  <si>
    <t> VADO DEL CORA</t>
  </si>
  <si>
    <t>NTSSA001372</t>
  </si>
  <si>
    <t> PASO REAL DE CAHUIPA</t>
  </si>
  <si>
    <t>NTSSA015903</t>
  </si>
  <si>
    <t>ESTACION NANCHI</t>
  </si>
  <si>
    <t>NTSSA001384</t>
  </si>
  <si>
    <t> LA PRESA</t>
  </si>
  <si>
    <t>NTSSA001396</t>
  </si>
  <si>
    <t> PUERTA DE MANGOS</t>
  </si>
  <si>
    <t>NTSSA002195</t>
  </si>
  <si>
    <t> PUERTA DE PALAPARES</t>
  </si>
  <si>
    <t>NTSSA001401</t>
  </si>
  <si>
    <t> SAN ANDRÉS</t>
  </si>
  <si>
    <t>NTSSA002241</t>
  </si>
  <si>
    <t>NTSSA001413</t>
  </si>
  <si>
    <t> SAUTA</t>
  </si>
  <si>
    <t>NTSSA001425</t>
  </si>
  <si>
    <t> SENTISPAC</t>
  </si>
  <si>
    <t>NTSSA001430</t>
  </si>
  <si>
    <t> EL TAMBOR</t>
  </si>
  <si>
    <t>NTSSA002183</t>
  </si>
  <si>
    <t> EL TIZATE</t>
  </si>
  <si>
    <t>NTSSA001442</t>
  </si>
  <si>
    <t> VALLE LERMA</t>
  </si>
  <si>
    <t>NTSSA001454</t>
  </si>
  <si>
    <t> VALLE MORELOS</t>
  </si>
  <si>
    <t>NTSSA001466</t>
  </si>
  <si>
    <t> VILLA HIDALGO</t>
  </si>
  <si>
    <t>NTSSA001471</t>
  </si>
  <si>
    <t> VILLA JUÁREZ</t>
  </si>
  <si>
    <t>NTSSA001483</t>
  </si>
  <si>
    <t> YAGO</t>
  </si>
  <si>
    <t>TECUALA</t>
  </si>
  <si>
    <t>NTSSA001495</t>
  </si>
  <si>
    <t> COORDINACIÓN MUNICIPAL TECUALA</t>
  </si>
  <si>
    <t>NTSSA015640</t>
  </si>
  <si>
    <t> C. S.  ANTONIO R. LAURELES</t>
  </si>
  <si>
    <t>NTSSA001500</t>
  </si>
  <si>
    <t> ATOTONILCO (FILO NUEVO)</t>
  </si>
  <si>
    <t>NTSSA016072</t>
  </si>
  <si>
    <t> EL FILO</t>
  </si>
  <si>
    <t> EL MACHO</t>
  </si>
  <si>
    <t> MILPAS VIEJAS</t>
  </si>
  <si>
    <t>NTSSA015652</t>
  </si>
  <si>
    <t> CASA DE SALUD LOS MORILLOS</t>
  </si>
  <si>
    <t>NTSSA001541</t>
  </si>
  <si>
    <t> NOVILLERO</t>
  </si>
  <si>
    <t>NTSSA015635</t>
  </si>
  <si>
    <t> CASA DE SALUD PASO HONDO</t>
  </si>
  <si>
    <t>NTSSA001553</t>
  </si>
  <si>
    <t> QUIMICHIS</t>
  </si>
  <si>
    <t>NTSSA001565</t>
  </si>
  <si>
    <t> RÍO VIEJO</t>
  </si>
  <si>
    <t>NTSSA001570</t>
  </si>
  <si>
    <t> SAN FELIPE AZTATÁN</t>
  </si>
  <si>
    <t>NTSSA001582</t>
  </si>
  <si>
    <t> TIERRA GENEROSA</t>
  </si>
  <si>
    <t>PALMAR DE CUAHUTLA</t>
  </si>
  <si>
    <t xml:space="preserve">TUXPAN </t>
  </si>
  <si>
    <t>NTSSA001850</t>
  </si>
  <si>
    <t> TUXPAN COLONIA PUEBLO NUEVO</t>
  </si>
  <si>
    <t>NTSSA015110</t>
  </si>
  <si>
    <t> JURISDICCIÓN SANITARIA III - TUXPAN</t>
  </si>
  <si>
    <t>NTSSA015285</t>
  </si>
  <si>
    <t> CENTRO DE SALUD MENTAL TUXPAN</t>
  </si>
  <si>
    <t>NTSSA015483</t>
  </si>
  <si>
    <t xml:space="preserve"> (CAPA TUXPAN)</t>
  </si>
  <si>
    <t>NTSSA001862</t>
  </si>
  <si>
    <t> COAMILES</t>
  </si>
  <si>
    <t>NTSSA001874</t>
  </si>
  <si>
    <t> PALMA GRANDE</t>
  </si>
  <si>
    <t>NTSSA001886</t>
  </si>
  <si>
    <t> PEÑAS</t>
  </si>
  <si>
    <t>NTSSA001891</t>
  </si>
  <si>
    <t> UNIÓN DE CORRIENTES</t>
  </si>
  <si>
    <t>TOTAL  JURISDICCCIONAL</t>
  </si>
  <si>
    <t xml:space="preserve"> RECETAS OTORGADAS EN EL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</si>
</sst>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6"/>
      <name val="Arial"/>
      <family val="2"/>
    </font>
    <font>
      <b/>
      <i/>
      <sz val="6"/>
      <name val="Arial"/>
      <family val="2"/>
    </font>
    <font>
      <sz val="8"/>
      <name val="Cambria"/>
      <family val="2"/>
      <scheme val="major"/>
    </font>
    <font>
      <sz val="10"/>
      <name val="Cambria"/>
      <family val="2"/>
      <scheme val="major"/>
    </font>
    <font>
      <sz val="8"/>
      <name val="Calibri"/>
      <family val="2"/>
      <scheme val="minor"/>
    </font>
    <font>
      <sz val="9"/>
      <name val="Cambria"/>
      <family val="2"/>
      <scheme val="major"/>
    </font>
    <font>
      <b/>
      <sz val="8"/>
      <name val="Calibri"/>
      <family val="2"/>
      <scheme val="minor"/>
    </font>
    <font>
      <sz val="11"/>
      <name val="Cambria"/>
      <family val="2"/>
      <scheme val="major"/>
    </font>
    <font>
      <sz val="6"/>
      <name val="Calibri"/>
      <family val="2"/>
      <scheme val="minor"/>
    </font>
    <font>
      <b/>
      <sz val="9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 textRotation="90"/>
    </xf>
    <xf numFmtId="0" fontId="7" fillId="0" borderId="12" xfId="0" applyFont="1" applyFill="1" applyBorder="1" applyAlignment="1">
      <alignment horizontal="left" wrapText="1"/>
    </xf>
    <xf numFmtId="0" fontId="6" fillId="0" borderId="13" xfId="0" applyFont="1" applyFill="1" applyBorder="1" applyAlignment="1">
      <alignment horizontal="center"/>
    </xf>
    <xf numFmtId="3" fontId="8" fillId="0" borderId="14" xfId="0" applyNumberFormat="1" applyFont="1" applyFill="1" applyBorder="1" applyAlignment="1">
      <alignment horizontal="center"/>
    </xf>
    <xf numFmtId="0" fontId="8" fillId="0" borderId="15" xfId="0" applyNumberFormat="1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center"/>
    </xf>
    <xf numFmtId="3" fontId="8" fillId="0" borderId="16" xfId="0" applyNumberFormat="1" applyFont="1" applyFill="1" applyBorder="1" applyAlignment="1">
      <alignment horizontal="center"/>
    </xf>
    <xf numFmtId="0" fontId="8" fillId="0" borderId="17" xfId="0" applyNumberFormat="1" applyFont="1" applyFill="1" applyBorder="1" applyAlignment="1">
      <alignment horizontal="center"/>
    </xf>
    <xf numFmtId="3" fontId="8" fillId="0" borderId="18" xfId="0" applyNumberFormat="1" applyFont="1" applyFill="1" applyBorder="1" applyAlignment="1">
      <alignment horizontal="center"/>
    </xf>
    <xf numFmtId="0" fontId="8" fillId="0" borderId="18" xfId="0" applyNumberFormat="1" applyFont="1" applyFill="1" applyBorder="1" applyAlignment="1">
      <alignment horizontal="center"/>
    </xf>
    <xf numFmtId="3" fontId="8" fillId="0" borderId="19" xfId="0" applyNumberFormat="1" applyFont="1" applyFill="1" applyBorder="1" applyAlignment="1">
      <alignment horizontal="center"/>
    </xf>
    <xf numFmtId="3" fontId="8" fillId="0" borderId="20" xfId="0" applyNumberFormat="1" applyFont="1" applyFill="1" applyBorder="1" applyAlignment="1">
      <alignment horizontal="center"/>
    </xf>
    <xf numFmtId="0" fontId="8" fillId="0" borderId="14" xfId="0" applyNumberFormat="1" applyFont="1" applyFill="1" applyBorder="1" applyAlignment="1">
      <alignment horizontal="center"/>
    </xf>
    <xf numFmtId="0" fontId="8" fillId="0" borderId="21" xfId="0" applyNumberFormat="1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 vertical="center" textRotation="90"/>
    </xf>
    <xf numFmtId="0" fontId="7" fillId="0" borderId="22" xfId="0" applyFont="1" applyFill="1" applyBorder="1" applyAlignment="1">
      <alignment horizontal="left" wrapText="1"/>
    </xf>
    <xf numFmtId="0" fontId="6" fillId="0" borderId="24" xfId="0" applyFont="1" applyFill="1" applyBorder="1" applyAlignment="1">
      <alignment horizontal="center"/>
    </xf>
    <xf numFmtId="3" fontId="8" fillId="0" borderId="17" xfId="0" applyNumberFormat="1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left" wrapText="1"/>
    </xf>
    <xf numFmtId="0" fontId="6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 vertical="center" textRotation="90"/>
    </xf>
    <xf numFmtId="0" fontId="7" fillId="0" borderId="26" xfId="0" applyFont="1" applyFill="1" applyBorder="1" applyAlignment="1">
      <alignment horizontal="left" wrapText="1"/>
    </xf>
    <xf numFmtId="0" fontId="6" fillId="0" borderId="28" xfId="0" applyFont="1" applyFill="1" applyBorder="1" applyAlignment="1">
      <alignment horizontal="center"/>
    </xf>
    <xf numFmtId="0" fontId="8" fillId="0" borderId="29" xfId="0" applyNumberFormat="1" applyFont="1" applyFill="1" applyBorder="1" applyAlignment="1">
      <alignment horizontal="center"/>
    </xf>
    <xf numFmtId="3" fontId="8" fillId="0" borderId="30" xfId="0" applyNumberFormat="1" applyFont="1" applyFill="1" applyBorder="1" applyAlignment="1">
      <alignment horizontal="center"/>
    </xf>
    <xf numFmtId="0" fontId="8" fillId="0" borderId="30" xfId="0" applyNumberFormat="1" applyFont="1" applyFill="1" applyBorder="1" applyAlignment="1">
      <alignment horizontal="center"/>
    </xf>
    <xf numFmtId="3" fontId="8" fillId="0" borderId="3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3" fontId="10" fillId="0" borderId="17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Fill="1" applyBorder="1" applyAlignment="1">
      <alignment horizontal="center" vertical="center" wrapText="1"/>
    </xf>
    <xf numFmtId="3" fontId="10" fillId="0" borderId="19" xfId="0" applyNumberFormat="1" applyFont="1" applyFill="1" applyBorder="1" applyAlignment="1">
      <alignment horizontal="center" vertical="center" wrapText="1"/>
    </xf>
    <xf numFmtId="3" fontId="10" fillId="0" borderId="33" xfId="0" applyNumberFormat="1" applyFont="1" applyFill="1" applyBorder="1" applyAlignment="1">
      <alignment horizontal="center" vertical="center" wrapText="1"/>
    </xf>
    <xf numFmtId="3" fontId="10" fillId="0" borderId="34" xfId="0" applyNumberFormat="1" applyFont="1" applyFill="1" applyBorder="1" applyAlignment="1">
      <alignment horizontal="center" vertical="center" wrapText="1"/>
    </xf>
    <xf numFmtId="3" fontId="10" fillId="0" borderId="35" xfId="0" applyNumberFormat="1" applyFont="1" applyFill="1" applyBorder="1" applyAlignment="1">
      <alignment horizontal="center" vertical="center" wrapText="1"/>
    </xf>
    <xf numFmtId="3" fontId="10" fillId="0" borderId="21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 textRotation="90"/>
    </xf>
    <xf numFmtId="0" fontId="7" fillId="0" borderId="36" xfId="0" applyFont="1" applyFill="1" applyBorder="1" applyAlignment="1">
      <alignment horizontal="left" wrapText="1"/>
    </xf>
    <xf numFmtId="3" fontId="8" fillId="0" borderId="37" xfId="0" applyNumberFormat="1" applyFont="1" applyFill="1" applyBorder="1" applyAlignment="1">
      <alignment horizontal="center"/>
    </xf>
    <xf numFmtId="3" fontId="8" fillId="0" borderId="38" xfId="0" applyNumberFormat="1" applyFont="1" applyFill="1" applyBorder="1" applyAlignment="1">
      <alignment horizontal="center"/>
    </xf>
    <xf numFmtId="3" fontId="8" fillId="0" borderId="39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 vertical="center" textRotation="90"/>
    </xf>
    <xf numFmtId="0" fontId="7" fillId="0" borderId="40" xfId="0" applyFont="1" applyFill="1" applyBorder="1" applyAlignment="1">
      <alignment horizontal="left" wrapText="1"/>
    </xf>
    <xf numFmtId="0" fontId="9" fillId="0" borderId="25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left" wrapText="1"/>
    </xf>
    <xf numFmtId="0" fontId="9" fillId="0" borderId="26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 vertical="center" textRotation="90"/>
    </xf>
    <xf numFmtId="0" fontId="7" fillId="0" borderId="42" xfId="0" applyFont="1" applyFill="1" applyBorder="1" applyAlignment="1">
      <alignment horizontal="left" wrapText="1"/>
    </xf>
    <xf numFmtId="3" fontId="8" fillId="0" borderId="43" xfId="0" applyNumberFormat="1" applyFont="1" applyFill="1" applyBorder="1" applyAlignment="1">
      <alignment horizontal="center"/>
    </xf>
    <xf numFmtId="3" fontId="8" fillId="0" borderId="44" xfId="0" applyNumberFormat="1" applyFont="1" applyFill="1" applyBorder="1" applyAlignment="1">
      <alignment horizontal="center"/>
    </xf>
    <xf numFmtId="3" fontId="8" fillId="0" borderId="45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/>
    </xf>
    <xf numFmtId="3" fontId="8" fillId="0" borderId="46" xfId="0" applyNumberFormat="1" applyFont="1" applyFill="1" applyBorder="1" applyAlignment="1">
      <alignment horizontal="center"/>
    </xf>
    <xf numFmtId="3" fontId="8" fillId="0" borderId="47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 vertical="center" textRotation="90"/>
    </xf>
    <xf numFmtId="0" fontId="7" fillId="0" borderId="12" xfId="0" applyFont="1" applyFill="1" applyBorder="1"/>
    <xf numFmtId="0" fontId="1" fillId="0" borderId="48" xfId="0" applyFont="1" applyFill="1" applyBorder="1"/>
    <xf numFmtId="0" fontId="1" fillId="0" borderId="49" xfId="0" applyFont="1" applyFill="1" applyBorder="1"/>
    <xf numFmtId="0" fontId="1" fillId="0" borderId="39" xfId="0" applyFont="1" applyFill="1" applyBorder="1"/>
    <xf numFmtId="0" fontId="8" fillId="0" borderId="4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1" fillId="0" borderId="50" xfId="0" applyFont="1" applyFill="1" applyBorder="1"/>
    <xf numFmtId="0" fontId="1" fillId="0" borderId="38" xfId="0" applyFont="1" applyFill="1" applyBorder="1"/>
    <xf numFmtId="0" fontId="9" fillId="0" borderId="43" xfId="0" applyFont="1" applyFill="1" applyBorder="1" applyAlignment="1">
      <alignment horizontal="center" vertical="center" textRotation="90"/>
    </xf>
    <xf numFmtId="0" fontId="8" fillId="0" borderId="26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 textRotation="90"/>
    </xf>
    <xf numFmtId="0" fontId="6" fillId="0" borderId="11" xfId="0" applyFont="1" applyFill="1" applyBorder="1" applyAlignment="1">
      <alignment horizontal="center" vertical="center" textRotation="90" wrapText="1"/>
    </xf>
    <xf numFmtId="0" fontId="9" fillId="0" borderId="36" xfId="0" applyFont="1" applyFill="1" applyBorder="1" applyAlignment="1">
      <alignment horizontal="left" wrapText="1"/>
    </xf>
    <xf numFmtId="0" fontId="6" fillId="0" borderId="23" xfId="0" applyFont="1" applyFill="1" applyBorder="1" applyAlignment="1">
      <alignment horizontal="center" vertical="center" textRotation="90" wrapText="1"/>
    </xf>
    <xf numFmtId="0" fontId="9" fillId="0" borderId="52" xfId="0" applyFont="1" applyFill="1" applyBorder="1" applyAlignment="1">
      <alignment horizontal="left" wrapText="1"/>
    </xf>
    <xf numFmtId="0" fontId="9" fillId="0" borderId="40" xfId="0" applyFont="1" applyFill="1" applyBorder="1" applyAlignment="1">
      <alignment horizontal="left" wrapText="1"/>
    </xf>
    <xf numFmtId="0" fontId="8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textRotation="90" wrapText="1"/>
    </xf>
    <xf numFmtId="0" fontId="9" fillId="0" borderId="42" xfId="0" applyFont="1" applyFill="1" applyBorder="1" applyAlignment="1">
      <alignment horizontal="left" wrapText="1"/>
    </xf>
    <xf numFmtId="0" fontId="1" fillId="0" borderId="53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 textRotation="90" wrapText="1"/>
    </xf>
    <xf numFmtId="0" fontId="9" fillId="0" borderId="12" xfId="0" applyFont="1" applyFill="1" applyBorder="1" applyAlignment="1">
      <alignment horizontal="left" vertical="center" wrapText="1"/>
    </xf>
    <xf numFmtId="0" fontId="1" fillId="0" borderId="4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 vertical="center" textRotation="90" wrapText="1"/>
    </xf>
    <xf numFmtId="0" fontId="6" fillId="0" borderId="54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9" fillId="0" borderId="27" xfId="0" applyFont="1" applyFill="1" applyBorder="1" applyAlignment="1">
      <alignment horizontal="center" vertical="center" textRotation="90" wrapText="1"/>
    </xf>
    <xf numFmtId="0" fontId="9" fillId="0" borderId="12" xfId="0" applyFont="1" applyFill="1" applyBorder="1" applyAlignment="1">
      <alignment horizontal="left" wrapText="1"/>
    </xf>
    <xf numFmtId="0" fontId="9" fillId="0" borderId="22" xfId="0" applyFont="1" applyFill="1" applyBorder="1" applyAlignment="1">
      <alignment horizontal="left" wrapText="1"/>
    </xf>
    <xf numFmtId="0" fontId="9" fillId="0" borderId="26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3" fontId="10" fillId="0" borderId="51" xfId="0" applyNumberFormat="1" applyFont="1" applyFill="1" applyBorder="1" applyAlignment="1">
      <alignment horizontal="center"/>
    </xf>
    <xf numFmtId="3" fontId="10" fillId="0" borderId="55" xfId="0" applyNumberFormat="1" applyFont="1" applyFill="1" applyBorder="1" applyAlignment="1">
      <alignment horizontal="center"/>
    </xf>
    <xf numFmtId="3" fontId="10" fillId="0" borderId="35" xfId="0" applyNumberFormat="1" applyFont="1" applyFill="1" applyBorder="1" applyAlignment="1">
      <alignment horizontal="center"/>
    </xf>
    <xf numFmtId="3" fontId="10" fillId="0" borderId="32" xfId="0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textRotation="90" wrapText="1"/>
    </xf>
    <xf numFmtId="0" fontId="10" fillId="0" borderId="11" xfId="0" applyFont="1" applyFill="1" applyBorder="1" applyAlignment="1">
      <alignment horizontal="center" vertical="center" textRotation="90" wrapText="1"/>
    </xf>
    <xf numFmtId="0" fontId="10" fillId="0" borderId="11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 textRotation="90" wrapText="1"/>
    </xf>
    <xf numFmtId="0" fontId="8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 textRotation="90" wrapText="1"/>
    </xf>
    <xf numFmtId="0" fontId="8" fillId="0" borderId="24" xfId="0" applyFont="1" applyFill="1" applyBorder="1" applyAlignment="1">
      <alignment horizontal="center"/>
    </xf>
    <xf numFmtId="0" fontId="14" fillId="0" borderId="57" xfId="0" applyFont="1" applyFill="1" applyBorder="1" applyAlignment="1">
      <alignment horizontal="left" wrapText="1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58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3" fontId="15" fillId="0" borderId="14" xfId="0" applyNumberFormat="1" applyFont="1" applyFill="1" applyBorder="1" applyAlignment="1">
      <alignment horizontal="center"/>
    </xf>
    <xf numFmtId="3" fontId="15" fillId="0" borderId="16" xfId="0" applyNumberFormat="1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 textRotation="90" wrapText="1"/>
    </xf>
    <xf numFmtId="0" fontId="14" fillId="0" borderId="59" xfId="0" applyFont="1" applyFill="1" applyBorder="1" applyAlignment="1">
      <alignment horizontal="left" wrapText="1"/>
    </xf>
    <xf numFmtId="0" fontId="8" fillId="0" borderId="20" xfId="0" applyFont="1" applyFill="1" applyBorder="1" applyAlignment="1">
      <alignment horizontal="center"/>
    </xf>
    <xf numFmtId="3" fontId="15" fillId="0" borderId="17" xfId="0" applyNumberFormat="1" applyFont="1" applyFill="1" applyBorder="1" applyAlignment="1">
      <alignment horizontal="center"/>
    </xf>
    <xf numFmtId="3" fontId="15" fillId="0" borderId="19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 vertical="center" textRotation="90" wrapText="1"/>
    </xf>
    <xf numFmtId="0" fontId="8" fillId="0" borderId="28" xfId="0" applyFont="1" applyFill="1" applyBorder="1" applyAlignment="1">
      <alignment horizontal="center"/>
    </xf>
    <xf numFmtId="0" fontId="14" fillId="0" borderId="60" xfId="0" applyFont="1" applyFill="1" applyBorder="1" applyAlignment="1">
      <alignment horizontal="left" wrapText="1"/>
    </xf>
    <xf numFmtId="0" fontId="8" fillId="0" borderId="61" xfId="0" applyFont="1" applyFill="1" applyBorder="1" applyAlignment="1">
      <alignment horizontal="center"/>
    </xf>
    <xf numFmtId="0" fontId="8" fillId="0" borderId="62" xfId="0" applyFont="1" applyFill="1" applyBorder="1" applyAlignment="1">
      <alignment horizontal="center"/>
    </xf>
    <xf numFmtId="0" fontId="8" fillId="0" borderId="63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3" fontId="16" fillId="0" borderId="17" xfId="0" applyNumberFormat="1" applyFont="1" applyFill="1" applyBorder="1" applyAlignment="1">
      <alignment horizontal="center" vertical="center" wrapText="1"/>
    </xf>
    <xf numFmtId="3" fontId="15" fillId="0" borderId="18" xfId="0" applyNumberFormat="1" applyFont="1" applyFill="1" applyBorder="1" applyAlignment="1" applyProtection="1">
      <alignment horizontal="center"/>
      <protection locked="0"/>
    </xf>
    <xf numFmtId="3" fontId="15" fillId="0" borderId="17" xfId="0" applyNumberFormat="1" applyFont="1" applyFill="1" applyBorder="1" applyAlignment="1" applyProtection="1">
      <alignment horizontal="center"/>
      <protection locked="0"/>
    </xf>
    <xf numFmtId="3" fontId="15" fillId="0" borderId="19" xfId="0" applyNumberFormat="1" applyFont="1" applyFill="1" applyBorder="1" applyAlignment="1" applyProtection="1">
      <alignment horizontal="center"/>
      <protection locked="0"/>
    </xf>
    <xf numFmtId="3" fontId="15" fillId="0" borderId="64" xfId="0" applyNumberFormat="1" applyFont="1" applyFill="1" applyBorder="1" applyAlignment="1" applyProtection="1">
      <alignment horizontal="center"/>
      <protection locked="0"/>
    </xf>
    <xf numFmtId="0" fontId="8" fillId="0" borderId="53" xfId="0" applyFont="1" applyFill="1" applyBorder="1" applyAlignment="1">
      <alignment horizontal="center"/>
    </xf>
    <xf numFmtId="3" fontId="15" fillId="0" borderId="53" xfId="0" applyNumberFormat="1" applyFont="1" applyFill="1" applyBorder="1" applyAlignment="1" applyProtection="1">
      <alignment horizontal="center"/>
      <protection locked="0"/>
    </xf>
    <xf numFmtId="0" fontId="8" fillId="0" borderId="47" xfId="0" applyFont="1" applyFill="1" applyBorder="1" applyAlignment="1">
      <alignment horizontal="center"/>
    </xf>
    <xf numFmtId="0" fontId="8" fillId="0" borderId="65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 textRotation="90" wrapText="1"/>
    </xf>
    <xf numFmtId="0" fontId="8" fillId="0" borderId="37" xfId="0" applyFont="1" applyFill="1" applyBorder="1" applyAlignment="1">
      <alignment horizontal="center"/>
    </xf>
    <xf numFmtId="0" fontId="14" fillId="0" borderId="66" xfId="0" applyFont="1" applyFill="1" applyBorder="1" applyAlignment="1">
      <alignment horizontal="left" wrapText="1"/>
    </xf>
    <xf numFmtId="3" fontId="15" fillId="0" borderId="48" xfId="0" applyNumberFormat="1" applyFont="1" applyFill="1" applyBorder="1" applyAlignment="1" applyProtection="1">
      <alignment horizontal="center"/>
      <protection locked="0"/>
    </xf>
    <xf numFmtId="0" fontId="8" fillId="0" borderId="49" xfId="0" applyFont="1" applyFill="1" applyBorder="1" applyAlignment="1">
      <alignment horizontal="center"/>
    </xf>
    <xf numFmtId="3" fontId="15" fillId="0" borderId="49" xfId="0" applyNumberFormat="1" applyFont="1" applyFill="1" applyBorder="1" applyAlignment="1" applyProtection="1">
      <alignment horizontal="center"/>
      <protection locked="0"/>
    </xf>
    <xf numFmtId="0" fontId="8" fillId="0" borderId="39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8" fillId="0" borderId="67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 vertical="center" textRotation="90" wrapText="1"/>
    </xf>
    <xf numFmtId="0" fontId="8" fillId="0" borderId="68" xfId="0" applyFont="1" applyFill="1" applyBorder="1" applyAlignment="1">
      <alignment horizontal="center"/>
    </xf>
    <xf numFmtId="0" fontId="14" fillId="0" borderId="69" xfId="0" applyFont="1" applyFill="1" applyBorder="1" applyAlignment="1">
      <alignment horizontal="left" wrapText="1"/>
    </xf>
    <xf numFmtId="3" fontId="15" fillId="0" borderId="61" xfId="0" applyNumberFormat="1" applyFont="1" applyFill="1" applyBorder="1" applyAlignment="1" applyProtection="1">
      <alignment horizontal="center"/>
      <protection locked="0"/>
    </xf>
    <xf numFmtId="3" fontId="15" fillId="0" borderId="6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 vertical="center" textRotation="90" wrapText="1"/>
    </xf>
    <xf numFmtId="0" fontId="8" fillId="0" borderId="70" xfId="0" applyFont="1" applyFill="1" applyBorder="1" applyAlignment="1">
      <alignment horizontal="center"/>
    </xf>
    <xf numFmtId="0" fontId="15" fillId="0" borderId="17" xfId="0" applyFont="1" applyFill="1" applyBorder="1" applyAlignment="1" applyProtection="1">
      <alignment horizontal="center"/>
      <protection locked="0"/>
    </xf>
    <xf numFmtId="0" fontId="15" fillId="0" borderId="18" xfId="0" applyFont="1" applyFill="1" applyBorder="1" applyAlignment="1" applyProtection="1">
      <alignment horizontal="center"/>
      <protection locked="0"/>
    </xf>
    <xf numFmtId="0" fontId="13" fillId="0" borderId="43" xfId="0" applyFont="1" applyFill="1" applyBorder="1" applyAlignment="1">
      <alignment horizontal="center" vertical="center" textRotation="90" wrapText="1"/>
    </xf>
    <xf numFmtId="0" fontId="2" fillId="0" borderId="25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89" wrapText="1"/>
    </xf>
    <xf numFmtId="0" fontId="10" fillId="0" borderId="17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2" fillId="0" borderId="67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 vertical="center" textRotation="89" wrapText="1"/>
    </xf>
    <xf numFmtId="0" fontId="2" fillId="0" borderId="71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 vertical="center" textRotation="89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72" xfId="0" applyFont="1" applyFill="1" applyBorder="1" applyAlignment="1">
      <alignment horizontal="left" vertical="center" wrapText="1"/>
    </xf>
    <xf numFmtId="0" fontId="8" fillId="0" borderId="73" xfId="0" applyFont="1" applyFill="1" applyBorder="1" applyAlignment="1">
      <alignment horizontal="center"/>
    </xf>
    <xf numFmtId="0" fontId="8" fillId="0" borderId="48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25" xfId="0" applyFont="1" applyFill="1" applyBorder="1" applyAlignment="1">
      <alignment horizontal="left" wrapText="1"/>
    </xf>
    <xf numFmtId="0" fontId="2" fillId="0" borderId="65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 vertical="center" textRotation="90" wrapText="1"/>
    </xf>
    <xf numFmtId="0" fontId="13" fillId="0" borderId="23" xfId="0" applyFont="1" applyFill="1" applyBorder="1" applyAlignment="1">
      <alignment horizontal="center" vertical="center" textRotation="90" wrapText="1"/>
    </xf>
    <xf numFmtId="0" fontId="13" fillId="0" borderId="27" xfId="0" applyFont="1" applyFill="1" applyBorder="1" applyAlignment="1">
      <alignment horizontal="center" vertical="center" textRotation="90" wrapText="1"/>
    </xf>
    <xf numFmtId="0" fontId="13" fillId="0" borderId="51" xfId="0" applyFont="1" applyFill="1" applyBorder="1" applyAlignment="1">
      <alignment horizontal="left" vertical="center" wrapText="1"/>
    </xf>
    <xf numFmtId="0" fontId="13" fillId="0" borderId="32" xfId="0" applyFont="1" applyFill="1" applyBorder="1" applyAlignment="1">
      <alignment horizontal="left" vertical="center" wrapText="1"/>
    </xf>
    <xf numFmtId="0" fontId="13" fillId="0" borderId="74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8" fillId="0" borderId="71" xfId="0" applyFont="1" applyFill="1" applyBorder="1" applyAlignment="1">
      <alignment horizontal="center"/>
    </xf>
    <xf numFmtId="0" fontId="8" fillId="0" borderId="54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3" fontId="15" fillId="0" borderId="47" xfId="0" applyNumberFormat="1" applyFont="1" applyFill="1" applyBorder="1" applyAlignment="1" applyProtection="1">
      <alignment horizontal="center"/>
      <protection locked="0"/>
    </xf>
    <xf numFmtId="3" fontId="15" fillId="0" borderId="29" xfId="0" applyNumberFormat="1" applyFont="1" applyFill="1" applyBorder="1" applyAlignment="1">
      <alignment horizontal="center"/>
    </xf>
    <xf numFmtId="3" fontId="15" fillId="0" borderId="31" xfId="0" applyNumberFormat="1" applyFont="1" applyFill="1" applyBorder="1" applyAlignment="1">
      <alignment horizontal="center"/>
    </xf>
    <xf numFmtId="3" fontId="16" fillId="0" borderId="49" xfId="0" applyNumberFormat="1" applyFont="1" applyFill="1" applyBorder="1" applyAlignment="1">
      <alignment horizontal="center" vertical="center" wrapText="1"/>
    </xf>
    <xf numFmtId="3" fontId="16" fillId="0" borderId="38" xfId="0" applyNumberFormat="1" applyFont="1" applyFill="1" applyBorder="1" applyAlignment="1">
      <alignment horizontal="center" vertical="center" wrapText="1"/>
    </xf>
    <xf numFmtId="3" fontId="16" fillId="0" borderId="33" xfId="0" applyNumberFormat="1" applyFont="1" applyFill="1" applyBorder="1" applyAlignment="1">
      <alignment horizontal="center" vertical="center" wrapText="1"/>
    </xf>
    <xf numFmtId="3" fontId="16" fillId="0" borderId="34" xfId="0" applyNumberFormat="1" applyFont="1" applyFill="1" applyBorder="1" applyAlignment="1">
      <alignment horizontal="center" vertical="center" wrapText="1"/>
    </xf>
    <xf numFmtId="3" fontId="16" fillId="0" borderId="35" xfId="0" applyNumberFormat="1" applyFont="1" applyFill="1" applyBorder="1" applyAlignment="1">
      <alignment horizontal="center" vertical="center" wrapText="1"/>
    </xf>
    <xf numFmtId="3" fontId="16" fillId="0" borderId="50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16" fillId="0" borderId="47" xfId="0" applyNumberFormat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 vertical="center" textRotation="90" wrapText="1"/>
    </xf>
    <xf numFmtId="0" fontId="13" fillId="0" borderId="15" xfId="0" applyFont="1" applyFill="1" applyBorder="1" applyAlignment="1">
      <alignment horizontal="center" vertical="center" textRotation="90" wrapText="1"/>
    </xf>
    <xf numFmtId="0" fontId="13" fillId="0" borderId="12" xfId="0" applyFont="1" applyFill="1" applyBorder="1" applyAlignment="1">
      <alignment horizontal="center" vertical="center" textRotation="90" wrapText="1"/>
    </xf>
    <xf numFmtId="0" fontId="10" fillId="0" borderId="76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textRotation="90" wrapText="1"/>
    </xf>
    <xf numFmtId="0" fontId="13" fillId="0" borderId="18" xfId="0" applyFont="1" applyFill="1" applyBorder="1" applyAlignment="1">
      <alignment horizontal="center" vertical="center" textRotation="90" wrapText="1"/>
    </xf>
    <xf numFmtId="0" fontId="13" fillId="0" borderId="22" xfId="0" applyFont="1" applyFill="1" applyBorder="1" applyAlignment="1">
      <alignment horizontal="center" vertical="center" textRotation="90" wrapText="1"/>
    </xf>
    <xf numFmtId="0" fontId="10" fillId="0" borderId="77" xfId="0" applyFont="1" applyFill="1" applyBorder="1" applyAlignment="1">
      <alignment horizontal="center" vertical="center" wrapText="1"/>
    </xf>
    <xf numFmtId="0" fontId="4" fillId="0" borderId="78" xfId="0" applyFont="1" applyFill="1" applyBorder="1" applyAlignment="1">
      <alignment horizontal="center" vertical="center" textRotation="90" wrapText="1"/>
    </xf>
    <xf numFmtId="0" fontId="4" fillId="0" borderId="79" xfId="0" applyFont="1" applyFill="1" applyBorder="1" applyAlignment="1">
      <alignment horizontal="center" vertical="center" textRotation="90" wrapText="1"/>
    </xf>
    <xf numFmtId="0" fontId="5" fillId="0" borderId="79" xfId="0" applyFont="1" applyFill="1" applyBorder="1" applyAlignment="1">
      <alignment horizontal="center" vertical="center" textRotation="90" wrapText="1"/>
    </xf>
    <xf numFmtId="0" fontId="4" fillId="0" borderId="45" xfId="0" applyFont="1" applyFill="1" applyBorder="1" applyAlignment="1">
      <alignment horizontal="center" vertical="center" textRotation="90" wrapText="1"/>
    </xf>
    <xf numFmtId="0" fontId="4" fillId="0" borderId="80" xfId="0" applyFont="1" applyFill="1" applyBorder="1" applyAlignment="1">
      <alignment horizontal="center" vertical="center" textRotation="90" wrapText="1"/>
    </xf>
    <xf numFmtId="0" fontId="4" fillId="0" borderId="8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textRotation="90" wrapText="1"/>
    </xf>
    <xf numFmtId="0" fontId="13" fillId="0" borderId="30" xfId="0" applyFont="1" applyFill="1" applyBorder="1" applyAlignment="1">
      <alignment horizontal="center" vertical="center" textRotation="90" wrapText="1"/>
    </xf>
    <xf numFmtId="0" fontId="13" fillId="0" borderId="26" xfId="0" applyFont="1" applyFill="1" applyBorder="1" applyAlignment="1">
      <alignment horizontal="center" vertical="center" textRotation="90" wrapText="1"/>
    </xf>
    <xf numFmtId="0" fontId="10" fillId="0" borderId="8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textRotation="90" wrapText="1"/>
    </xf>
    <xf numFmtId="0" fontId="17" fillId="0" borderId="67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left" wrapText="1"/>
    </xf>
    <xf numFmtId="3" fontId="8" fillId="0" borderId="82" xfId="0" applyNumberFormat="1" applyFont="1" applyFill="1" applyBorder="1" applyAlignment="1" applyProtection="1">
      <alignment horizontal="center"/>
      <protection locked="0"/>
    </xf>
    <xf numFmtId="3" fontId="8" fillId="0" borderId="15" xfId="0" applyNumberFormat="1" applyFont="1" applyFill="1" applyBorder="1" applyAlignment="1" applyProtection="1">
      <alignment horizontal="center"/>
      <protection locked="0"/>
    </xf>
    <xf numFmtId="3" fontId="8" fillId="0" borderId="16" xfId="0" applyNumberFormat="1" applyFont="1" applyFill="1" applyBorder="1" applyAlignment="1" applyProtection="1">
      <alignment horizontal="center"/>
      <protection locked="0"/>
    </xf>
    <xf numFmtId="0" fontId="8" fillId="0" borderId="65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 vertical="center" textRotation="90" wrapText="1"/>
    </xf>
    <xf numFmtId="0" fontId="17" fillId="0" borderId="22" xfId="0" applyFont="1" applyFill="1" applyBorder="1" applyAlignment="1">
      <alignment horizontal="left" wrapText="1"/>
    </xf>
    <xf numFmtId="3" fontId="8" fillId="0" borderId="21" xfId="0" applyNumberFormat="1" applyFont="1" applyFill="1" applyBorder="1" applyAlignment="1" applyProtection="1">
      <alignment horizontal="center"/>
      <protection locked="0"/>
    </xf>
    <xf numFmtId="3" fontId="8" fillId="0" borderId="18" xfId="0" applyNumberFormat="1" applyFont="1" applyFill="1" applyBorder="1" applyAlignment="1" applyProtection="1">
      <alignment horizontal="center"/>
      <protection locked="0"/>
    </xf>
    <xf numFmtId="3" fontId="8" fillId="0" borderId="19" xfId="0" applyNumberFormat="1" applyFont="1" applyFill="1" applyBorder="1" applyAlignment="1" applyProtection="1">
      <alignment horizontal="center"/>
      <protection locked="0"/>
    </xf>
    <xf numFmtId="0" fontId="8" fillId="0" borderId="27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 vertical="center" textRotation="90" wrapText="1"/>
    </xf>
    <xf numFmtId="0" fontId="17" fillId="0" borderId="68" xfId="0" applyFont="1" applyFill="1" applyBorder="1" applyAlignment="1">
      <alignment horizontal="center"/>
    </xf>
    <xf numFmtId="0" fontId="17" fillId="0" borderId="26" xfId="0" applyFont="1" applyFill="1" applyBorder="1" applyAlignment="1">
      <alignment horizontal="left" wrapText="1"/>
    </xf>
    <xf numFmtId="3" fontId="8" fillId="0" borderId="83" xfId="0" applyNumberFormat="1" applyFont="1" applyFill="1" applyBorder="1" applyAlignment="1" applyProtection="1">
      <alignment horizontal="center"/>
      <protection locked="0"/>
    </xf>
    <xf numFmtId="3" fontId="8" fillId="0" borderId="30" xfId="0" applyNumberFormat="1" applyFont="1" applyFill="1" applyBorder="1" applyAlignment="1" applyProtection="1">
      <alignment horizontal="center"/>
      <protection locked="0"/>
    </xf>
    <xf numFmtId="0" fontId="8" fillId="0" borderId="30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3" fontId="8" fillId="0" borderId="80" xfId="0" applyNumberFormat="1" applyFont="1" applyFill="1" applyBorder="1" applyAlignment="1">
      <alignment horizontal="center"/>
    </xf>
    <xf numFmtId="3" fontId="8" fillId="0" borderId="79" xfId="0" applyNumberFormat="1" applyFont="1" applyFill="1" applyBorder="1" applyAlignment="1">
      <alignment horizontal="center"/>
    </xf>
    <xf numFmtId="3" fontId="10" fillId="0" borderId="64" xfId="0" applyNumberFormat="1" applyFont="1" applyFill="1" applyBorder="1" applyAlignment="1">
      <alignment horizontal="center"/>
    </xf>
    <xf numFmtId="3" fontId="10" fillId="0" borderId="4" xfId="0" applyNumberFormat="1" applyFont="1" applyFill="1" applyBorder="1" applyAlignment="1">
      <alignment horizontal="center"/>
    </xf>
    <xf numFmtId="3" fontId="8" fillId="0" borderId="64" xfId="0" applyNumberFormat="1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3" fontId="8" fillId="0" borderId="50" xfId="0" applyNumberFormat="1" applyFont="1" applyFill="1" applyBorder="1" applyAlignment="1" applyProtection="1">
      <alignment horizontal="center"/>
      <protection locked="0"/>
    </xf>
    <xf numFmtId="3" fontId="8" fillId="0" borderId="39" xfId="0" applyNumberFormat="1" applyFont="1" applyFill="1" applyBorder="1" applyAlignment="1" applyProtection="1">
      <alignment horizontal="center"/>
      <protection locked="0"/>
    </xf>
    <xf numFmtId="0" fontId="8" fillId="0" borderId="26" xfId="0" applyFont="1" applyFill="1" applyBorder="1" applyAlignment="1">
      <alignment horizontal="center"/>
    </xf>
    <xf numFmtId="3" fontId="8" fillId="0" borderId="31" xfId="0" applyNumberFormat="1" applyFont="1" applyFill="1" applyBorder="1" applyAlignment="1" applyProtection="1">
      <alignment horizontal="center"/>
      <protection locked="0"/>
    </xf>
    <xf numFmtId="3" fontId="8" fillId="0" borderId="84" xfId="0" applyNumberFormat="1" applyFont="1" applyFill="1" applyBorder="1" applyAlignment="1" applyProtection="1">
      <alignment horizontal="center"/>
      <protection locked="0"/>
    </xf>
    <xf numFmtId="3" fontId="8" fillId="0" borderId="63" xfId="0" applyNumberFormat="1" applyFont="1" applyFill="1" applyBorder="1" applyAlignment="1" applyProtection="1">
      <alignment horizontal="center"/>
      <protection locked="0"/>
    </xf>
    <xf numFmtId="0" fontId="10" fillId="0" borderId="51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3" fontId="8" fillId="0" borderId="33" xfId="0" applyNumberFormat="1" applyFont="1" applyFill="1" applyBorder="1" applyAlignment="1" applyProtection="1">
      <alignment horizontal="center"/>
      <protection locked="0"/>
    </xf>
    <xf numFmtId="3" fontId="8" fillId="0" borderId="34" xfId="0" applyNumberFormat="1" applyFont="1" applyFill="1" applyBorder="1" applyAlignment="1" applyProtection="1">
      <alignment horizontal="center"/>
      <protection locked="0"/>
    </xf>
    <xf numFmtId="3" fontId="8" fillId="0" borderId="55" xfId="0" applyNumberFormat="1" applyFont="1" applyFill="1" applyBorder="1" applyAlignment="1" applyProtection="1">
      <alignment horizontal="center"/>
      <protection locked="0"/>
    </xf>
    <xf numFmtId="3" fontId="8" fillId="0" borderId="35" xfId="0" applyNumberFormat="1" applyFont="1" applyFill="1" applyBorder="1" applyAlignment="1" applyProtection="1">
      <alignment horizontal="center"/>
      <protection locked="0"/>
    </xf>
    <xf numFmtId="3" fontId="10" fillId="0" borderId="64" xfId="0" applyNumberFormat="1" applyFont="1" applyFill="1" applyBorder="1" applyAlignment="1" applyProtection="1">
      <alignment horizontal="center"/>
      <protection locked="0"/>
    </xf>
    <xf numFmtId="3" fontId="10" fillId="0" borderId="4" xfId="0" applyNumberFormat="1" applyFont="1" applyFill="1" applyBorder="1" applyAlignment="1" applyProtection="1">
      <alignment horizontal="center"/>
      <protection locked="0"/>
    </xf>
    <xf numFmtId="3" fontId="8" fillId="0" borderId="64" xfId="0" applyNumberFormat="1" applyFont="1" applyFill="1" applyBorder="1" applyAlignment="1" applyProtection="1">
      <alignment horizontal="center"/>
      <protection locked="0"/>
    </xf>
    <xf numFmtId="0" fontId="17" fillId="0" borderId="22" xfId="0" applyFont="1" applyFill="1" applyBorder="1" applyAlignment="1">
      <alignment horizontal="center"/>
    </xf>
    <xf numFmtId="0" fontId="17" fillId="0" borderId="85" xfId="0" applyFont="1" applyFill="1" applyBorder="1" applyAlignment="1">
      <alignment horizontal="left" wrapText="1"/>
    </xf>
    <xf numFmtId="3" fontId="8" fillId="0" borderId="14" xfId="0" applyNumberFormat="1" applyFont="1" applyFill="1" applyBorder="1" applyAlignment="1" applyProtection="1">
      <alignment horizontal="center"/>
      <protection locked="0"/>
    </xf>
    <xf numFmtId="3" fontId="8" fillId="0" borderId="48" xfId="0" applyNumberFormat="1" applyFont="1" applyFill="1" applyBorder="1" applyAlignment="1" applyProtection="1">
      <alignment horizontal="center"/>
      <protection locked="0"/>
    </xf>
    <xf numFmtId="3" fontId="8" fillId="0" borderId="49" xfId="0" applyNumberFormat="1" applyFont="1" applyFill="1" applyBorder="1" applyAlignment="1" applyProtection="1">
      <alignment horizontal="center"/>
      <protection locked="0"/>
    </xf>
    <xf numFmtId="0" fontId="17" fillId="0" borderId="26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3" fontId="8" fillId="0" borderId="53" xfId="0" applyNumberFormat="1" applyFont="1" applyFill="1" applyBorder="1" applyAlignment="1" applyProtection="1">
      <alignment horizontal="center"/>
      <protection locked="0"/>
    </xf>
    <xf numFmtId="3" fontId="8" fillId="0" borderId="47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Fill="1" applyBorder="1" applyAlignment="1">
      <alignment horizontal="center"/>
    </xf>
    <xf numFmtId="0" fontId="17" fillId="0" borderId="86" xfId="0" applyFont="1" applyFill="1" applyBorder="1" applyAlignment="1">
      <alignment horizontal="left" wrapText="1"/>
    </xf>
    <xf numFmtId="0" fontId="17" fillId="0" borderId="87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/>
    </xf>
    <xf numFmtId="3" fontId="8" fillId="0" borderId="4" xfId="0" applyNumberFormat="1" applyFont="1" applyFill="1" applyBorder="1" applyAlignment="1" applyProtection="1">
      <alignment horizontal="center"/>
      <protection locked="0"/>
    </xf>
    <xf numFmtId="3" fontId="8" fillId="0" borderId="17" xfId="0" applyNumberFormat="1" applyFont="1" applyFill="1" applyBorder="1" applyAlignment="1" applyProtection="1">
      <alignment horizontal="center"/>
      <protection locked="0"/>
    </xf>
    <xf numFmtId="3" fontId="8" fillId="0" borderId="58" xfId="0" applyNumberFormat="1" applyFont="1" applyFill="1" applyBorder="1" applyAlignment="1" applyProtection="1">
      <alignment horizontal="center"/>
      <protection locked="0"/>
    </xf>
    <xf numFmtId="3" fontId="10" fillId="0" borderId="82" xfId="0" applyNumberFormat="1" applyFont="1" applyFill="1" applyBorder="1" applyAlignment="1" applyProtection="1">
      <alignment horizontal="center"/>
      <protection locked="0"/>
    </xf>
    <xf numFmtId="3" fontId="8" fillId="0" borderId="29" xfId="0" applyNumberFormat="1" applyFont="1" applyFill="1" applyBorder="1" applyAlignment="1" applyProtection="1">
      <alignment horizontal="center"/>
      <protection locked="0"/>
    </xf>
    <xf numFmtId="0" fontId="17" fillId="0" borderId="88" xfId="0" applyFont="1" applyFill="1" applyBorder="1" applyAlignment="1">
      <alignment horizontal="center"/>
    </xf>
    <xf numFmtId="0" fontId="17" fillId="0" borderId="65" xfId="0" applyFont="1" applyFill="1" applyBorder="1" applyAlignment="1">
      <alignment horizontal="left" wrapText="1"/>
    </xf>
    <xf numFmtId="0" fontId="17" fillId="0" borderId="77" xfId="0" applyFont="1" applyFill="1" applyBorder="1" applyAlignment="1">
      <alignment horizontal="center"/>
    </xf>
    <xf numFmtId="0" fontId="17" fillId="0" borderId="76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8" fillId="0" borderId="26" xfId="0" applyFont="1" applyFill="1" applyBorder="1" applyAlignment="1">
      <alignment horizontal="left"/>
    </xf>
    <xf numFmtId="3" fontId="8" fillId="0" borderId="75" xfId="0" applyNumberFormat="1" applyFont="1" applyFill="1" applyBorder="1" applyAlignment="1" applyProtection="1">
      <alignment horizontal="center"/>
      <protection locked="0"/>
    </xf>
    <xf numFmtId="3" fontId="8" fillId="0" borderId="3" xfId="0" applyNumberFormat="1" applyFont="1" applyFill="1" applyBorder="1" applyAlignment="1" applyProtection="1">
      <alignment horizontal="center"/>
      <protection locked="0"/>
    </xf>
    <xf numFmtId="0" fontId="17" fillId="0" borderId="40" xfId="0" applyFont="1" applyFill="1" applyBorder="1" applyAlignment="1">
      <alignment horizontal="left" wrapText="1"/>
    </xf>
    <xf numFmtId="3" fontId="8" fillId="0" borderId="38" xfId="0" applyNumberFormat="1" applyFont="1" applyFill="1" applyBorder="1" applyAlignment="1" applyProtection="1">
      <alignment horizontal="center"/>
      <protection locked="0"/>
    </xf>
    <xf numFmtId="0" fontId="17" fillId="0" borderId="42" xfId="0" applyFont="1" applyFill="1" applyBorder="1" applyAlignment="1">
      <alignment horizontal="left" wrapText="1"/>
    </xf>
    <xf numFmtId="3" fontId="8" fillId="0" borderId="5" xfId="0" applyNumberFormat="1" applyFont="1" applyFill="1" applyBorder="1" applyAlignment="1" applyProtection="1">
      <alignment horizontal="center"/>
      <protection locked="0"/>
    </xf>
    <xf numFmtId="3" fontId="8" fillId="0" borderId="56" xfId="0" applyNumberFormat="1" applyFont="1" applyFill="1" applyBorder="1" applyAlignment="1" applyProtection="1">
      <alignment horizontal="center"/>
      <protection locked="0"/>
    </xf>
    <xf numFmtId="3" fontId="8" fillId="0" borderId="72" xfId="0" applyNumberFormat="1" applyFont="1" applyFill="1" applyBorder="1" applyAlignment="1" applyProtection="1">
      <alignment horizontal="center"/>
      <protection locked="0"/>
    </xf>
    <xf numFmtId="3" fontId="8" fillId="0" borderId="53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3" fontId="2" fillId="0" borderId="64" xfId="0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57150</xdr:rowOff>
    </xdr:from>
    <xdr:to>
      <xdr:col>2</xdr:col>
      <xdr:colOff>552450</xdr:colOff>
      <xdr:row>2</xdr:row>
      <xdr:rowOff>85725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57150"/>
          <a:ext cx="1171574" cy="409575"/>
        </a:xfrm>
        <a:prstGeom prst="rect">
          <a:avLst/>
        </a:prstGeom>
      </xdr:spPr>
    </xdr:pic>
    <xdr:clientData/>
  </xdr:twoCellAnchor>
  <xdr:twoCellAnchor editAs="oneCell">
    <xdr:from>
      <xdr:col>26</xdr:col>
      <xdr:colOff>209550</xdr:colOff>
      <xdr:row>0</xdr:row>
      <xdr:rowOff>47626</xdr:rowOff>
    </xdr:from>
    <xdr:to>
      <xdr:col>28</xdr:col>
      <xdr:colOff>228600</xdr:colOff>
      <xdr:row>2</xdr:row>
      <xdr:rowOff>152400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47626"/>
          <a:ext cx="1047750" cy="48577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152401</xdr:rowOff>
    </xdr:from>
    <xdr:to>
      <xdr:col>28</xdr:col>
      <xdr:colOff>323850</xdr:colOff>
      <xdr:row>2</xdr:row>
      <xdr:rowOff>190501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152401"/>
          <a:ext cx="1295400" cy="4191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247651</xdr:colOff>
      <xdr:row>0</xdr:row>
      <xdr:rowOff>66675</xdr:rowOff>
    </xdr:from>
    <xdr:to>
      <xdr:col>2</xdr:col>
      <xdr:colOff>428625</xdr:colOff>
      <xdr:row>2</xdr:row>
      <xdr:rowOff>161925</xdr:rowOff>
    </xdr:to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66675"/>
          <a:ext cx="1104899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19050</xdr:rowOff>
    </xdr:from>
    <xdr:to>
      <xdr:col>2</xdr:col>
      <xdr:colOff>295274</xdr:colOff>
      <xdr:row>2</xdr:row>
      <xdr:rowOff>180975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9050"/>
          <a:ext cx="819149" cy="542925"/>
        </a:xfrm>
        <a:prstGeom prst="rect">
          <a:avLst/>
        </a:prstGeom>
      </xdr:spPr>
    </xdr:pic>
    <xdr:clientData/>
  </xdr:twoCellAnchor>
  <xdr:twoCellAnchor editAs="oneCell">
    <xdr:from>
      <xdr:col>26</xdr:col>
      <xdr:colOff>161925</xdr:colOff>
      <xdr:row>0</xdr:row>
      <xdr:rowOff>66676</xdr:rowOff>
    </xdr:from>
    <xdr:to>
      <xdr:col>28</xdr:col>
      <xdr:colOff>161924</xdr:colOff>
      <xdr:row>2</xdr:row>
      <xdr:rowOff>76200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6676"/>
          <a:ext cx="895349" cy="3905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4"/>
  <sheetViews>
    <sheetView workbookViewId="0">
      <selection activeCell="AL8" sqref="AL8"/>
    </sheetView>
  </sheetViews>
  <sheetFormatPr baseColWidth="10" defaultRowHeight="15" x14ac:dyDescent="0.25"/>
  <cols>
    <col min="1" max="1" width="5.7109375" style="1" customWidth="1"/>
    <col min="2" max="2" width="6.28515625" style="1" customWidth="1"/>
    <col min="3" max="3" width="31" style="1" customWidth="1"/>
    <col min="4" max="4" width="15.140625" style="1" customWidth="1"/>
    <col min="5" max="5" width="8.140625" style="1" hidden="1" customWidth="1"/>
    <col min="6" max="8" width="7.42578125" style="1" hidden="1" customWidth="1"/>
    <col min="9" max="9" width="8.140625" style="1" hidden="1" customWidth="1"/>
    <col min="10" max="25" width="7.42578125" style="1" hidden="1" customWidth="1"/>
    <col min="26" max="26" width="7.42578125" style="1" customWidth="1"/>
    <col min="27" max="29" width="7.7109375" style="1" customWidth="1"/>
    <col min="30" max="31" width="0" style="1" hidden="1" customWidth="1"/>
    <col min="32" max="16384" width="11.42578125" style="1"/>
  </cols>
  <sheetData>
    <row r="1" spans="1:31" x14ac:dyDescent="0.25">
      <c r="A1" s="341" t="s">
        <v>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</row>
    <row r="2" spans="1:31" x14ac:dyDescent="0.25">
      <c r="A2" s="341" t="s">
        <v>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</row>
    <row r="3" spans="1:31" ht="15.75" thickBot="1" x14ac:dyDescent="0.3">
      <c r="A3" s="341" t="s">
        <v>2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</row>
    <row r="4" spans="1:31" ht="15.75" customHeight="1" thickBot="1" x14ac:dyDescent="0.3">
      <c r="A4" s="338" t="s">
        <v>614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40"/>
      <c r="AD4" s="2"/>
      <c r="AE4" s="2"/>
    </row>
    <row r="5" spans="1:31" ht="100.5" customHeight="1" thickBot="1" x14ac:dyDescent="0.3">
      <c r="A5" s="3" t="s">
        <v>3</v>
      </c>
      <c r="B5" s="3"/>
      <c r="C5" s="3" t="s">
        <v>4</v>
      </c>
      <c r="D5" s="3" t="s">
        <v>5</v>
      </c>
      <c r="E5" s="4" t="s">
        <v>6</v>
      </c>
      <c r="F5" s="5" t="s">
        <v>7</v>
      </c>
      <c r="G5" s="5" t="s">
        <v>8</v>
      </c>
      <c r="H5" s="6" t="s">
        <v>9</v>
      </c>
      <c r="I5" s="7" t="s">
        <v>10</v>
      </c>
      <c r="J5" s="8" t="s">
        <v>7</v>
      </c>
      <c r="K5" s="5" t="s">
        <v>8</v>
      </c>
      <c r="L5" s="9" t="s">
        <v>11</v>
      </c>
      <c r="M5" s="7" t="s">
        <v>12</v>
      </c>
      <c r="N5" s="8" t="s">
        <v>7</v>
      </c>
      <c r="O5" s="5" t="s">
        <v>8</v>
      </c>
      <c r="P5" s="9" t="s">
        <v>11</v>
      </c>
      <c r="Q5" s="7" t="s">
        <v>12</v>
      </c>
      <c r="R5" s="8" t="s">
        <v>7</v>
      </c>
      <c r="S5" s="5" t="s">
        <v>8</v>
      </c>
      <c r="T5" s="9" t="s">
        <v>11</v>
      </c>
      <c r="U5" s="7" t="s">
        <v>12</v>
      </c>
      <c r="V5" s="8" t="s">
        <v>7</v>
      </c>
      <c r="W5" s="5" t="s">
        <v>8</v>
      </c>
      <c r="X5" s="9" t="s">
        <v>11</v>
      </c>
      <c r="Y5" s="7" t="s">
        <v>12</v>
      </c>
      <c r="Z5" s="8" t="s">
        <v>7</v>
      </c>
      <c r="AA5" s="5" t="s">
        <v>8</v>
      </c>
      <c r="AB5" s="9" t="s">
        <v>11</v>
      </c>
      <c r="AC5" s="7" t="s">
        <v>12</v>
      </c>
      <c r="AD5" s="10" t="s">
        <v>13</v>
      </c>
      <c r="AE5" s="11" t="s">
        <v>14</v>
      </c>
    </row>
    <row r="6" spans="1:31" ht="16.5" customHeight="1" x14ac:dyDescent="0.25">
      <c r="A6" s="12">
        <v>1</v>
      </c>
      <c r="B6" s="13" t="s">
        <v>15</v>
      </c>
      <c r="C6" s="14" t="s">
        <v>16</v>
      </c>
      <c r="D6" s="15" t="s">
        <v>17</v>
      </c>
      <c r="E6" s="16" t="s">
        <v>18</v>
      </c>
      <c r="F6" s="17">
        <v>500</v>
      </c>
      <c r="G6" s="18">
        <v>0</v>
      </c>
      <c r="H6" s="17">
        <v>500</v>
      </c>
      <c r="I6" s="19">
        <f>SUM(G6-F6)</f>
        <v>-500</v>
      </c>
      <c r="J6" s="20">
        <v>0</v>
      </c>
      <c r="K6" s="21">
        <v>0</v>
      </c>
      <c r="L6" s="22">
        <v>0</v>
      </c>
      <c r="M6" s="23">
        <v>0</v>
      </c>
      <c r="N6" s="20">
        <v>0</v>
      </c>
      <c r="O6" s="21">
        <v>0</v>
      </c>
      <c r="P6" s="22">
        <v>0</v>
      </c>
      <c r="Q6" s="23">
        <v>0</v>
      </c>
      <c r="R6" s="20">
        <v>0</v>
      </c>
      <c r="S6" s="21">
        <v>0</v>
      </c>
      <c r="T6" s="22">
        <v>0</v>
      </c>
      <c r="U6" s="23">
        <v>0</v>
      </c>
      <c r="V6" s="20">
        <v>0</v>
      </c>
      <c r="W6" s="21">
        <v>0</v>
      </c>
      <c r="X6" s="22">
        <v>0</v>
      </c>
      <c r="Y6" s="24">
        <v>0</v>
      </c>
      <c r="Z6" s="25">
        <v>0</v>
      </c>
      <c r="AA6" s="18">
        <v>300</v>
      </c>
      <c r="AB6" s="17">
        <v>300</v>
      </c>
      <c r="AC6" s="19">
        <v>0</v>
      </c>
      <c r="AD6" s="26">
        <v>0</v>
      </c>
      <c r="AE6" s="22">
        <v>0</v>
      </c>
    </row>
    <row r="7" spans="1:31" ht="15" customHeight="1" x14ac:dyDescent="0.25">
      <c r="A7" s="27">
        <v>2</v>
      </c>
      <c r="B7" s="28"/>
      <c r="C7" s="29" t="s">
        <v>19</v>
      </c>
      <c r="D7" s="30" t="s">
        <v>20</v>
      </c>
      <c r="E7" s="31">
        <v>0</v>
      </c>
      <c r="F7" s="22">
        <v>950</v>
      </c>
      <c r="G7" s="21">
        <v>0</v>
      </c>
      <c r="H7" s="22">
        <v>950</v>
      </c>
      <c r="I7" s="23">
        <f t="shared" ref="I7:I16" si="0">SUM(G7-F7)</f>
        <v>-950</v>
      </c>
      <c r="J7" s="20">
        <v>0</v>
      </c>
      <c r="K7" s="21">
        <v>0</v>
      </c>
      <c r="L7" s="22">
        <v>0</v>
      </c>
      <c r="M7" s="23">
        <v>0</v>
      </c>
      <c r="N7" s="20">
        <v>0</v>
      </c>
      <c r="O7" s="21">
        <v>0</v>
      </c>
      <c r="P7" s="22">
        <v>0</v>
      </c>
      <c r="Q7" s="23">
        <v>0</v>
      </c>
      <c r="R7" s="20">
        <v>0</v>
      </c>
      <c r="S7" s="21">
        <v>0</v>
      </c>
      <c r="T7" s="22">
        <v>0</v>
      </c>
      <c r="U7" s="23">
        <v>0</v>
      </c>
      <c r="V7" s="20">
        <v>0</v>
      </c>
      <c r="W7" s="21">
        <v>0</v>
      </c>
      <c r="X7" s="22">
        <v>0</v>
      </c>
      <c r="Y7" s="24">
        <v>0</v>
      </c>
      <c r="Z7" s="20">
        <v>0</v>
      </c>
      <c r="AA7" s="21">
        <v>600</v>
      </c>
      <c r="AB7" s="22">
        <v>0</v>
      </c>
      <c r="AC7" s="23">
        <v>0</v>
      </c>
      <c r="AD7" s="26">
        <v>0</v>
      </c>
      <c r="AE7" s="22">
        <v>0</v>
      </c>
    </row>
    <row r="8" spans="1:31" x14ac:dyDescent="0.25">
      <c r="A8" s="27">
        <v>3</v>
      </c>
      <c r="B8" s="28"/>
      <c r="C8" s="29" t="s">
        <v>21</v>
      </c>
      <c r="D8" s="30" t="s">
        <v>22</v>
      </c>
      <c r="E8" s="31">
        <v>0</v>
      </c>
      <c r="F8" s="22">
        <v>0</v>
      </c>
      <c r="G8" s="21">
        <f t="shared" ref="G8:G16" si="1">SUM(E8+F8)</f>
        <v>0</v>
      </c>
      <c r="H8" s="22">
        <v>0</v>
      </c>
      <c r="I8" s="23">
        <f t="shared" si="0"/>
        <v>0</v>
      </c>
      <c r="J8" s="20">
        <v>0</v>
      </c>
      <c r="K8" s="21">
        <v>0</v>
      </c>
      <c r="L8" s="22">
        <v>0</v>
      </c>
      <c r="M8" s="23">
        <v>0</v>
      </c>
      <c r="N8" s="20">
        <v>0</v>
      </c>
      <c r="O8" s="21">
        <v>0</v>
      </c>
      <c r="P8" s="22">
        <v>0</v>
      </c>
      <c r="Q8" s="23">
        <v>0</v>
      </c>
      <c r="R8" s="20">
        <v>0</v>
      </c>
      <c r="S8" s="21">
        <v>0</v>
      </c>
      <c r="T8" s="22">
        <v>0</v>
      </c>
      <c r="U8" s="23">
        <v>0</v>
      </c>
      <c r="V8" s="20">
        <v>0</v>
      </c>
      <c r="W8" s="21">
        <v>0</v>
      </c>
      <c r="X8" s="22">
        <v>0</v>
      </c>
      <c r="Y8" s="24">
        <v>0</v>
      </c>
      <c r="Z8" s="20">
        <v>0</v>
      </c>
      <c r="AA8" s="21">
        <v>0</v>
      </c>
      <c r="AB8" s="22">
        <v>0</v>
      </c>
      <c r="AC8" s="23">
        <v>0</v>
      </c>
      <c r="AD8" s="26">
        <v>0</v>
      </c>
      <c r="AE8" s="22">
        <v>0</v>
      </c>
    </row>
    <row r="9" spans="1:31" x14ac:dyDescent="0.25">
      <c r="A9" s="27">
        <v>4</v>
      </c>
      <c r="B9" s="28"/>
      <c r="C9" s="29" t="s">
        <v>23</v>
      </c>
      <c r="D9" s="30" t="s">
        <v>24</v>
      </c>
      <c r="E9" s="31">
        <v>0</v>
      </c>
      <c r="F9" s="22">
        <v>50</v>
      </c>
      <c r="G9" s="21">
        <v>0</v>
      </c>
      <c r="H9" s="22">
        <v>50</v>
      </c>
      <c r="I9" s="23">
        <v>-50</v>
      </c>
      <c r="J9" s="20">
        <v>0</v>
      </c>
      <c r="K9" s="21">
        <v>0</v>
      </c>
      <c r="L9" s="22">
        <v>0</v>
      </c>
      <c r="M9" s="23">
        <v>0</v>
      </c>
      <c r="N9" s="20">
        <v>0</v>
      </c>
      <c r="O9" s="21">
        <v>0</v>
      </c>
      <c r="P9" s="22">
        <v>0</v>
      </c>
      <c r="Q9" s="23">
        <v>0</v>
      </c>
      <c r="R9" s="20">
        <v>0</v>
      </c>
      <c r="S9" s="21">
        <v>0</v>
      </c>
      <c r="T9" s="22">
        <v>0</v>
      </c>
      <c r="U9" s="23">
        <v>0</v>
      </c>
      <c r="V9" s="20">
        <v>0</v>
      </c>
      <c r="W9" s="21">
        <v>0</v>
      </c>
      <c r="X9" s="22">
        <v>0</v>
      </c>
      <c r="Y9" s="24">
        <v>0</v>
      </c>
      <c r="Z9" s="20">
        <v>0</v>
      </c>
      <c r="AA9" s="21">
        <v>0</v>
      </c>
      <c r="AB9" s="22">
        <v>0</v>
      </c>
      <c r="AC9" s="23">
        <v>0</v>
      </c>
      <c r="AD9" s="26">
        <v>0</v>
      </c>
      <c r="AE9" s="22">
        <v>0</v>
      </c>
    </row>
    <row r="10" spans="1:31" x14ac:dyDescent="0.25">
      <c r="A10" s="27">
        <v>5</v>
      </c>
      <c r="B10" s="28"/>
      <c r="C10" s="29" t="s">
        <v>25</v>
      </c>
      <c r="D10" s="30" t="s">
        <v>26</v>
      </c>
      <c r="E10" s="31">
        <v>0</v>
      </c>
      <c r="F10" s="22">
        <v>50</v>
      </c>
      <c r="G10" s="21">
        <v>0</v>
      </c>
      <c r="H10" s="22">
        <v>50</v>
      </c>
      <c r="I10" s="23">
        <f t="shared" si="0"/>
        <v>-50</v>
      </c>
      <c r="J10" s="20">
        <v>0</v>
      </c>
      <c r="K10" s="21">
        <v>0</v>
      </c>
      <c r="L10" s="22">
        <v>0</v>
      </c>
      <c r="M10" s="23">
        <v>0</v>
      </c>
      <c r="N10" s="20">
        <v>0</v>
      </c>
      <c r="O10" s="21">
        <v>0</v>
      </c>
      <c r="P10" s="22">
        <v>0</v>
      </c>
      <c r="Q10" s="23">
        <v>0</v>
      </c>
      <c r="R10" s="20">
        <v>0</v>
      </c>
      <c r="S10" s="21">
        <v>0</v>
      </c>
      <c r="T10" s="22">
        <v>0</v>
      </c>
      <c r="U10" s="23">
        <v>0</v>
      </c>
      <c r="V10" s="20">
        <v>0</v>
      </c>
      <c r="W10" s="21">
        <v>0</v>
      </c>
      <c r="X10" s="22">
        <v>0</v>
      </c>
      <c r="Y10" s="24">
        <v>0</v>
      </c>
      <c r="Z10" s="20">
        <v>0</v>
      </c>
      <c r="AA10" s="21">
        <v>0</v>
      </c>
      <c r="AB10" s="22">
        <v>0</v>
      </c>
      <c r="AC10" s="23">
        <v>0</v>
      </c>
      <c r="AD10" s="26">
        <v>0</v>
      </c>
      <c r="AE10" s="22">
        <v>0</v>
      </c>
    </row>
    <row r="11" spans="1:31" x14ac:dyDescent="0.25">
      <c r="A11" s="32">
        <v>6</v>
      </c>
      <c r="B11" s="28"/>
      <c r="C11" s="29" t="s">
        <v>27</v>
      </c>
      <c r="D11" s="30" t="s">
        <v>28</v>
      </c>
      <c r="E11" s="31">
        <v>0</v>
      </c>
      <c r="F11" s="22">
        <v>0</v>
      </c>
      <c r="G11" s="21">
        <f t="shared" si="1"/>
        <v>0</v>
      </c>
      <c r="H11" s="22">
        <v>0</v>
      </c>
      <c r="I11" s="23">
        <f t="shared" si="0"/>
        <v>0</v>
      </c>
      <c r="J11" s="20">
        <v>0</v>
      </c>
      <c r="K11" s="21">
        <v>0</v>
      </c>
      <c r="L11" s="22">
        <v>0</v>
      </c>
      <c r="M11" s="23">
        <v>0</v>
      </c>
      <c r="N11" s="20">
        <v>0</v>
      </c>
      <c r="O11" s="21">
        <v>0</v>
      </c>
      <c r="P11" s="22">
        <v>0</v>
      </c>
      <c r="Q11" s="23">
        <v>0</v>
      </c>
      <c r="R11" s="20">
        <v>0</v>
      </c>
      <c r="S11" s="21">
        <v>0</v>
      </c>
      <c r="T11" s="22">
        <v>0</v>
      </c>
      <c r="U11" s="23">
        <v>0</v>
      </c>
      <c r="V11" s="20">
        <v>0</v>
      </c>
      <c r="W11" s="21">
        <v>0</v>
      </c>
      <c r="X11" s="22">
        <v>0</v>
      </c>
      <c r="Y11" s="24">
        <v>0</v>
      </c>
      <c r="Z11" s="20">
        <v>0</v>
      </c>
      <c r="AA11" s="21">
        <v>0</v>
      </c>
      <c r="AB11" s="22">
        <v>0</v>
      </c>
      <c r="AC11" s="23">
        <v>0</v>
      </c>
      <c r="AD11" s="26">
        <v>0</v>
      </c>
      <c r="AE11" s="22">
        <v>0</v>
      </c>
    </row>
    <row r="12" spans="1:31" x14ac:dyDescent="0.25">
      <c r="A12" s="32">
        <v>7</v>
      </c>
      <c r="B12" s="28"/>
      <c r="C12" s="29" t="s">
        <v>29</v>
      </c>
      <c r="D12" s="30" t="s">
        <v>30</v>
      </c>
      <c r="E12" s="31">
        <v>0</v>
      </c>
      <c r="F12" s="22">
        <v>550</v>
      </c>
      <c r="G12" s="21">
        <v>0</v>
      </c>
      <c r="H12" s="22">
        <v>550</v>
      </c>
      <c r="I12" s="23">
        <v>-550</v>
      </c>
      <c r="J12" s="20">
        <v>0</v>
      </c>
      <c r="K12" s="21">
        <v>0</v>
      </c>
      <c r="L12" s="22">
        <v>0</v>
      </c>
      <c r="M12" s="23">
        <v>0</v>
      </c>
      <c r="N12" s="20">
        <v>0</v>
      </c>
      <c r="O12" s="21">
        <v>0</v>
      </c>
      <c r="P12" s="22">
        <v>0</v>
      </c>
      <c r="Q12" s="23">
        <v>0</v>
      </c>
      <c r="R12" s="20">
        <v>0</v>
      </c>
      <c r="S12" s="21">
        <v>0</v>
      </c>
      <c r="T12" s="22">
        <v>0</v>
      </c>
      <c r="U12" s="23">
        <v>0</v>
      </c>
      <c r="V12" s="20">
        <v>0</v>
      </c>
      <c r="W12" s="21">
        <v>0</v>
      </c>
      <c r="X12" s="22">
        <v>0</v>
      </c>
      <c r="Y12" s="24">
        <v>0</v>
      </c>
      <c r="Z12" s="20">
        <v>0</v>
      </c>
      <c r="AA12" s="21">
        <v>250</v>
      </c>
      <c r="AB12" s="22">
        <v>250</v>
      </c>
      <c r="AC12" s="23">
        <v>0</v>
      </c>
      <c r="AD12" s="26">
        <v>0</v>
      </c>
      <c r="AE12" s="22">
        <v>0</v>
      </c>
    </row>
    <row r="13" spans="1:31" x14ac:dyDescent="0.25">
      <c r="A13" s="32">
        <v>8</v>
      </c>
      <c r="B13" s="28"/>
      <c r="C13" s="29" t="s">
        <v>31</v>
      </c>
      <c r="D13" s="30" t="s">
        <v>32</v>
      </c>
      <c r="E13" s="31">
        <v>0</v>
      </c>
      <c r="F13" s="22">
        <v>350</v>
      </c>
      <c r="G13" s="21">
        <v>0</v>
      </c>
      <c r="H13" s="22">
        <v>350</v>
      </c>
      <c r="I13" s="23">
        <f t="shared" si="0"/>
        <v>-350</v>
      </c>
      <c r="J13" s="20">
        <v>0</v>
      </c>
      <c r="K13" s="21">
        <v>0</v>
      </c>
      <c r="L13" s="22">
        <v>0</v>
      </c>
      <c r="M13" s="23">
        <v>0</v>
      </c>
      <c r="N13" s="20">
        <v>0</v>
      </c>
      <c r="O13" s="21">
        <v>0</v>
      </c>
      <c r="P13" s="22">
        <v>0</v>
      </c>
      <c r="Q13" s="23">
        <v>0</v>
      </c>
      <c r="R13" s="20">
        <v>0</v>
      </c>
      <c r="S13" s="21">
        <v>0</v>
      </c>
      <c r="T13" s="22">
        <v>0</v>
      </c>
      <c r="U13" s="23">
        <v>0</v>
      </c>
      <c r="V13" s="20">
        <v>0</v>
      </c>
      <c r="W13" s="21">
        <v>0</v>
      </c>
      <c r="X13" s="22">
        <v>0</v>
      </c>
      <c r="Y13" s="24">
        <v>0</v>
      </c>
      <c r="Z13" s="20">
        <v>0</v>
      </c>
      <c r="AA13" s="21">
        <v>150</v>
      </c>
      <c r="AB13" s="22">
        <v>150</v>
      </c>
      <c r="AC13" s="23">
        <v>0</v>
      </c>
      <c r="AD13" s="26">
        <v>0</v>
      </c>
      <c r="AE13" s="22">
        <v>0</v>
      </c>
    </row>
    <row r="14" spans="1:31" x14ac:dyDescent="0.25">
      <c r="A14" s="32">
        <v>9</v>
      </c>
      <c r="B14" s="28"/>
      <c r="C14" s="29" t="s">
        <v>33</v>
      </c>
      <c r="D14" s="30" t="s">
        <v>34</v>
      </c>
      <c r="E14" s="31">
        <v>0</v>
      </c>
      <c r="F14" s="22">
        <v>100</v>
      </c>
      <c r="G14" s="21">
        <v>0</v>
      </c>
      <c r="H14" s="22">
        <v>100</v>
      </c>
      <c r="I14" s="23">
        <f t="shared" si="0"/>
        <v>-100</v>
      </c>
      <c r="J14" s="20">
        <v>0</v>
      </c>
      <c r="K14" s="21">
        <v>0</v>
      </c>
      <c r="L14" s="22">
        <v>0</v>
      </c>
      <c r="M14" s="23">
        <v>0</v>
      </c>
      <c r="N14" s="20">
        <v>0</v>
      </c>
      <c r="O14" s="21">
        <v>0</v>
      </c>
      <c r="P14" s="22">
        <v>0</v>
      </c>
      <c r="Q14" s="23">
        <v>0</v>
      </c>
      <c r="R14" s="20">
        <v>0</v>
      </c>
      <c r="S14" s="21">
        <v>0</v>
      </c>
      <c r="T14" s="22">
        <v>0</v>
      </c>
      <c r="U14" s="23">
        <v>0</v>
      </c>
      <c r="V14" s="20">
        <v>0</v>
      </c>
      <c r="W14" s="21">
        <v>0</v>
      </c>
      <c r="X14" s="22">
        <v>0</v>
      </c>
      <c r="Y14" s="24">
        <v>0</v>
      </c>
      <c r="Z14" s="20">
        <v>0</v>
      </c>
      <c r="AA14" s="21">
        <v>200</v>
      </c>
      <c r="AB14" s="22">
        <v>100</v>
      </c>
      <c r="AC14" s="23">
        <v>0</v>
      </c>
      <c r="AD14" s="26">
        <v>0</v>
      </c>
      <c r="AE14" s="22">
        <v>0</v>
      </c>
    </row>
    <row r="15" spans="1:31" x14ac:dyDescent="0.25">
      <c r="A15" s="32">
        <v>10</v>
      </c>
      <c r="B15" s="28"/>
      <c r="C15" s="33" t="s">
        <v>35</v>
      </c>
      <c r="D15" s="30" t="s">
        <v>36</v>
      </c>
      <c r="E15" s="31">
        <v>0</v>
      </c>
      <c r="F15" s="22">
        <v>0</v>
      </c>
      <c r="G15" s="21">
        <f t="shared" si="1"/>
        <v>0</v>
      </c>
      <c r="H15" s="22">
        <v>50</v>
      </c>
      <c r="I15" s="23">
        <v>-50</v>
      </c>
      <c r="J15" s="20">
        <v>0</v>
      </c>
      <c r="K15" s="21">
        <v>0</v>
      </c>
      <c r="L15" s="22">
        <v>0</v>
      </c>
      <c r="M15" s="23">
        <v>0</v>
      </c>
      <c r="N15" s="20">
        <v>0</v>
      </c>
      <c r="O15" s="21">
        <v>0</v>
      </c>
      <c r="P15" s="22">
        <v>0</v>
      </c>
      <c r="Q15" s="23">
        <v>0</v>
      </c>
      <c r="R15" s="20">
        <v>0</v>
      </c>
      <c r="S15" s="21">
        <v>0</v>
      </c>
      <c r="T15" s="22">
        <v>0</v>
      </c>
      <c r="U15" s="23">
        <v>0</v>
      </c>
      <c r="V15" s="20">
        <v>0</v>
      </c>
      <c r="W15" s="21">
        <v>0</v>
      </c>
      <c r="X15" s="22">
        <v>0</v>
      </c>
      <c r="Y15" s="24">
        <v>0</v>
      </c>
      <c r="Z15" s="20">
        <v>0</v>
      </c>
      <c r="AA15" s="21">
        <v>0</v>
      </c>
      <c r="AB15" s="22">
        <v>0</v>
      </c>
      <c r="AC15" s="23">
        <v>0</v>
      </c>
      <c r="AD15" s="26">
        <v>0</v>
      </c>
      <c r="AE15" s="22">
        <v>0</v>
      </c>
    </row>
    <row r="16" spans="1:31" ht="15.75" thickBot="1" x14ac:dyDescent="0.3">
      <c r="A16" s="34">
        <v>11</v>
      </c>
      <c r="B16" s="35"/>
      <c r="C16" s="36" t="s">
        <v>37</v>
      </c>
      <c r="D16" s="37" t="s">
        <v>38</v>
      </c>
      <c r="E16" s="31">
        <v>0</v>
      </c>
      <c r="F16" s="22">
        <v>0</v>
      </c>
      <c r="G16" s="21">
        <f t="shared" si="1"/>
        <v>0</v>
      </c>
      <c r="H16" s="22">
        <v>0</v>
      </c>
      <c r="I16" s="23">
        <f t="shared" si="0"/>
        <v>0</v>
      </c>
      <c r="J16" s="20">
        <v>0</v>
      </c>
      <c r="K16" s="21">
        <v>0</v>
      </c>
      <c r="L16" s="22">
        <v>0</v>
      </c>
      <c r="M16" s="23">
        <v>0</v>
      </c>
      <c r="N16" s="20">
        <v>0</v>
      </c>
      <c r="O16" s="21">
        <v>0</v>
      </c>
      <c r="P16" s="22">
        <v>0</v>
      </c>
      <c r="Q16" s="23">
        <v>0</v>
      </c>
      <c r="R16" s="20">
        <v>0</v>
      </c>
      <c r="S16" s="21">
        <v>0</v>
      </c>
      <c r="T16" s="22">
        <v>0</v>
      </c>
      <c r="U16" s="23">
        <v>0</v>
      </c>
      <c r="V16" s="20">
        <v>0</v>
      </c>
      <c r="W16" s="21">
        <v>0</v>
      </c>
      <c r="X16" s="22">
        <v>0</v>
      </c>
      <c r="Y16" s="24">
        <v>0</v>
      </c>
      <c r="Z16" s="38">
        <v>0</v>
      </c>
      <c r="AA16" s="39">
        <v>0</v>
      </c>
      <c r="AB16" s="40">
        <v>0</v>
      </c>
      <c r="AC16" s="41">
        <v>0</v>
      </c>
      <c r="AD16" s="26">
        <v>0</v>
      </c>
      <c r="AE16" s="22">
        <v>0</v>
      </c>
    </row>
    <row r="17" spans="1:31" ht="15.75" thickBot="1" x14ac:dyDescent="0.3">
      <c r="A17" s="42" t="s">
        <v>39</v>
      </c>
      <c r="B17" s="43"/>
      <c r="C17" s="44"/>
      <c r="D17" s="45"/>
      <c r="E17" s="46">
        <v>0</v>
      </c>
      <c r="F17" s="47">
        <v>0</v>
      </c>
      <c r="G17" s="47">
        <f t="shared" ref="G17:J17" si="2">SUM(G6:G16)</f>
        <v>0</v>
      </c>
      <c r="H17" s="47">
        <v>0</v>
      </c>
      <c r="I17" s="48">
        <f t="shared" si="2"/>
        <v>-2600</v>
      </c>
      <c r="J17" s="46">
        <f t="shared" si="2"/>
        <v>0</v>
      </c>
      <c r="K17" s="47">
        <f t="shared" ref="K17" si="3">SUM(I17+J17)</f>
        <v>-2600</v>
      </c>
      <c r="L17" s="47">
        <f>SUM(L6:L16)</f>
        <v>0</v>
      </c>
      <c r="M17" s="48">
        <f t="shared" ref="M17:M123" si="4">SUM(K17-L17)</f>
        <v>-2600</v>
      </c>
      <c r="N17" s="46">
        <f>SUM(N6:N16)</f>
        <v>0</v>
      </c>
      <c r="O17" s="47">
        <f t="shared" ref="O17" si="5">SUM(M17+N17)</f>
        <v>-2600</v>
      </c>
      <c r="P17" s="47">
        <f>SUM(P6:P16)</f>
        <v>0</v>
      </c>
      <c r="Q17" s="48">
        <f t="shared" ref="Q17:Q123" si="6">SUM(O17-P17)</f>
        <v>-2600</v>
      </c>
      <c r="R17" s="46">
        <f>SUM(R6:R16)</f>
        <v>0</v>
      </c>
      <c r="S17" s="47">
        <f t="shared" ref="S17:S123" si="7">SUM(Q17+R17)</f>
        <v>-2600</v>
      </c>
      <c r="T17" s="47">
        <f>SUM(T6:T16)</f>
        <v>0</v>
      </c>
      <c r="U17" s="48">
        <f t="shared" ref="U17:U123" si="8">SUM(S17-T17)</f>
        <v>-2600</v>
      </c>
      <c r="V17" s="46">
        <v>0</v>
      </c>
      <c r="W17" s="47">
        <f t="shared" ref="W17:W123" si="9">SUM(U17+V17)</f>
        <v>-2600</v>
      </c>
      <c r="X17" s="47">
        <v>0</v>
      </c>
      <c r="Y17" s="48">
        <f t="shared" ref="Y17:Y123" si="10">SUM(W17-X17)</f>
        <v>-2600</v>
      </c>
      <c r="Z17" s="49">
        <v>0</v>
      </c>
      <c r="AA17" s="50">
        <f>SUM(AA6:AA16)</f>
        <v>1500</v>
      </c>
      <c r="AB17" s="50">
        <f>SUM(AB6:AB16)</f>
        <v>800</v>
      </c>
      <c r="AC17" s="51">
        <f t="shared" ref="AC17:AC123" si="11">SUM(AA17-AB17)</f>
        <v>700</v>
      </c>
      <c r="AD17" s="52">
        <v>0</v>
      </c>
      <c r="AE17" s="48">
        <v>0</v>
      </c>
    </row>
    <row r="18" spans="1:31" ht="15" customHeight="1" x14ac:dyDescent="0.25">
      <c r="A18" s="53">
        <v>1</v>
      </c>
      <c r="B18" s="54" t="s">
        <v>40</v>
      </c>
      <c r="C18" s="55" t="s">
        <v>41</v>
      </c>
      <c r="D18" s="15" t="s">
        <v>42</v>
      </c>
      <c r="E18" s="56">
        <v>0</v>
      </c>
      <c r="F18" s="57">
        <v>0</v>
      </c>
      <c r="G18" s="57">
        <f t="shared" ref="G18:G47" si="12">SUM(E18+F18)</f>
        <v>0</v>
      </c>
      <c r="H18" s="57">
        <v>0</v>
      </c>
      <c r="I18" s="58">
        <f>SUM(G18-H18)</f>
        <v>0</v>
      </c>
      <c r="J18" s="56">
        <v>0</v>
      </c>
      <c r="K18" s="57">
        <v>0</v>
      </c>
      <c r="L18" s="57">
        <v>0</v>
      </c>
      <c r="M18" s="58">
        <v>0</v>
      </c>
      <c r="N18" s="56">
        <v>0</v>
      </c>
      <c r="O18" s="57">
        <v>0</v>
      </c>
      <c r="P18" s="57">
        <v>0</v>
      </c>
      <c r="Q18" s="58">
        <v>0</v>
      </c>
      <c r="R18" s="56">
        <v>0</v>
      </c>
      <c r="S18" s="57">
        <f t="shared" si="7"/>
        <v>0</v>
      </c>
      <c r="T18" s="57">
        <v>0</v>
      </c>
      <c r="U18" s="58">
        <f t="shared" si="8"/>
        <v>0</v>
      </c>
      <c r="V18" s="56">
        <v>0</v>
      </c>
      <c r="W18" s="57">
        <f t="shared" si="9"/>
        <v>0</v>
      </c>
      <c r="X18" s="57">
        <v>0</v>
      </c>
      <c r="Y18" s="58">
        <f t="shared" si="10"/>
        <v>0</v>
      </c>
      <c r="Z18" s="56">
        <v>0</v>
      </c>
      <c r="AA18" s="57">
        <v>0</v>
      </c>
      <c r="AB18" s="57">
        <v>0</v>
      </c>
      <c r="AC18" s="58">
        <f t="shared" si="11"/>
        <v>0</v>
      </c>
      <c r="AD18" s="59">
        <v>0</v>
      </c>
      <c r="AE18" s="58">
        <v>0</v>
      </c>
    </row>
    <row r="19" spans="1:31" x14ac:dyDescent="0.25">
      <c r="A19" s="60">
        <v>2</v>
      </c>
      <c r="B19" s="61"/>
      <c r="C19" s="62" t="s">
        <v>43</v>
      </c>
      <c r="D19" s="30" t="s">
        <v>44</v>
      </c>
      <c r="E19" s="56">
        <v>0</v>
      </c>
      <c r="F19" s="57">
        <v>0</v>
      </c>
      <c r="G19" s="57">
        <f t="shared" si="12"/>
        <v>0</v>
      </c>
      <c r="H19" s="57">
        <v>0</v>
      </c>
      <c r="I19" s="58">
        <f t="shared" ref="I19:I49" si="13">SUM(G19-H19)</f>
        <v>0</v>
      </c>
      <c r="J19" s="56">
        <v>0</v>
      </c>
      <c r="K19" s="57">
        <f t="shared" ref="K19:K123" si="14">SUM(I19+J19)</f>
        <v>0</v>
      </c>
      <c r="L19" s="57">
        <v>0</v>
      </c>
      <c r="M19" s="58">
        <f t="shared" si="4"/>
        <v>0</v>
      </c>
      <c r="N19" s="56">
        <v>0</v>
      </c>
      <c r="O19" s="57">
        <f t="shared" ref="O19:O123" si="15">SUM(M19+N19)</f>
        <v>0</v>
      </c>
      <c r="P19" s="57">
        <v>0</v>
      </c>
      <c r="Q19" s="58">
        <f t="shared" si="6"/>
        <v>0</v>
      </c>
      <c r="R19" s="56">
        <v>0</v>
      </c>
      <c r="S19" s="57">
        <f t="shared" si="7"/>
        <v>0</v>
      </c>
      <c r="T19" s="57">
        <v>0</v>
      </c>
      <c r="U19" s="58">
        <f t="shared" si="8"/>
        <v>0</v>
      </c>
      <c r="V19" s="56">
        <v>0</v>
      </c>
      <c r="W19" s="57">
        <f t="shared" si="9"/>
        <v>0</v>
      </c>
      <c r="X19" s="57">
        <v>0</v>
      </c>
      <c r="Y19" s="58">
        <f t="shared" si="10"/>
        <v>0</v>
      </c>
      <c r="Z19" s="56">
        <v>0</v>
      </c>
      <c r="AA19" s="57">
        <v>0</v>
      </c>
      <c r="AB19" s="57">
        <v>0</v>
      </c>
      <c r="AC19" s="58">
        <f t="shared" si="11"/>
        <v>0</v>
      </c>
      <c r="AD19" s="59">
        <v>0</v>
      </c>
      <c r="AE19" s="58">
        <v>0</v>
      </c>
    </row>
    <row r="20" spans="1:31" x14ac:dyDescent="0.25">
      <c r="A20" s="60">
        <v>3</v>
      </c>
      <c r="B20" s="61"/>
      <c r="C20" s="62" t="s">
        <v>45</v>
      </c>
      <c r="D20" s="30" t="s">
        <v>46</v>
      </c>
      <c r="E20" s="56">
        <v>0</v>
      </c>
      <c r="F20" s="57">
        <v>0</v>
      </c>
      <c r="G20" s="57">
        <f t="shared" si="12"/>
        <v>0</v>
      </c>
      <c r="H20" s="57">
        <v>0</v>
      </c>
      <c r="I20" s="58">
        <f t="shared" si="13"/>
        <v>0</v>
      </c>
      <c r="J20" s="56">
        <v>0</v>
      </c>
      <c r="K20" s="57">
        <f t="shared" si="14"/>
        <v>0</v>
      </c>
      <c r="L20" s="57">
        <v>0</v>
      </c>
      <c r="M20" s="58">
        <f t="shared" si="4"/>
        <v>0</v>
      </c>
      <c r="N20" s="56">
        <v>0</v>
      </c>
      <c r="O20" s="57">
        <f t="shared" si="15"/>
        <v>0</v>
      </c>
      <c r="P20" s="57">
        <v>0</v>
      </c>
      <c r="Q20" s="58">
        <f t="shared" si="6"/>
        <v>0</v>
      </c>
      <c r="R20" s="56">
        <v>0</v>
      </c>
      <c r="S20" s="57">
        <f t="shared" si="7"/>
        <v>0</v>
      </c>
      <c r="T20" s="57">
        <v>0</v>
      </c>
      <c r="U20" s="58">
        <f t="shared" si="8"/>
        <v>0</v>
      </c>
      <c r="V20" s="56">
        <v>0</v>
      </c>
      <c r="W20" s="57">
        <f t="shared" si="9"/>
        <v>0</v>
      </c>
      <c r="X20" s="57">
        <v>0</v>
      </c>
      <c r="Y20" s="58">
        <f t="shared" si="10"/>
        <v>0</v>
      </c>
      <c r="Z20" s="56">
        <v>0</v>
      </c>
      <c r="AA20" s="57">
        <v>0</v>
      </c>
      <c r="AB20" s="57">
        <v>0</v>
      </c>
      <c r="AC20" s="58">
        <f t="shared" si="11"/>
        <v>0</v>
      </c>
      <c r="AD20" s="59">
        <v>0</v>
      </c>
      <c r="AE20" s="58">
        <v>0</v>
      </c>
    </row>
    <row r="21" spans="1:31" x14ac:dyDescent="0.25">
      <c r="A21" s="60">
        <v>4</v>
      </c>
      <c r="B21" s="61"/>
      <c r="C21" s="62" t="s">
        <v>47</v>
      </c>
      <c r="D21" s="30" t="s">
        <v>48</v>
      </c>
      <c r="E21" s="56">
        <v>0</v>
      </c>
      <c r="F21" s="57">
        <v>0</v>
      </c>
      <c r="G21" s="57">
        <f t="shared" si="12"/>
        <v>0</v>
      </c>
      <c r="H21" s="57">
        <v>0</v>
      </c>
      <c r="I21" s="58">
        <f t="shared" si="13"/>
        <v>0</v>
      </c>
      <c r="J21" s="56">
        <v>0</v>
      </c>
      <c r="K21" s="57">
        <v>0</v>
      </c>
      <c r="L21" s="57">
        <v>0</v>
      </c>
      <c r="M21" s="58">
        <v>0</v>
      </c>
      <c r="N21" s="56">
        <v>0</v>
      </c>
      <c r="O21" s="57">
        <v>0</v>
      </c>
      <c r="P21" s="57">
        <v>0</v>
      </c>
      <c r="Q21" s="58">
        <v>0</v>
      </c>
      <c r="R21" s="56">
        <v>0</v>
      </c>
      <c r="S21" s="57">
        <v>0</v>
      </c>
      <c r="T21" s="57">
        <v>0</v>
      </c>
      <c r="U21" s="58">
        <v>0</v>
      </c>
      <c r="V21" s="56">
        <v>0</v>
      </c>
      <c r="W21" s="57">
        <v>0</v>
      </c>
      <c r="X21" s="57">
        <v>0</v>
      </c>
      <c r="Y21" s="58">
        <f t="shared" si="10"/>
        <v>0</v>
      </c>
      <c r="Z21" s="56">
        <v>0</v>
      </c>
      <c r="AA21" s="57">
        <v>0</v>
      </c>
      <c r="AB21" s="57">
        <v>0</v>
      </c>
      <c r="AC21" s="58">
        <f t="shared" si="11"/>
        <v>0</v>
      </c>
      <c r="AD21" s="59">
        <v>0</v>
      </c>
      <c r="AE21" s="58">
        <v>0</v>
      </c>
    </row>
    <row r="22" spans="1:31" x14ac:dyDescent="0.25">
      <c r="A22" s="60">
        <v>5</v>
      </c>
      <c r="B22" s="61"/>
      <c r="C22" s="62" t="s">
        <v>49</v>
      </c>
      <c r="D22" s="30" t="s">
        <v>50</v>
      </c>
      <c r="E22" s="56">
        <v>0</v>
      </c>
      <c r="F22" s="57">
        <v>0</v>
      </c>
      <c r="G22" s="57">
        <f t="shared" si="12"/>
        <v>0</v>
      </c>
      <c r="H22" s="57">
        <v>0</v>
      </c>
      <c r="I22" s="58">
        <f t="shared" si="13"/>
        <v>0</v>
      </c>
      <c r="J22" s="56">
        <v>0</v>
      </c>
      <c r="K22" s="57">
        <v>0</v>
      </c>
      <c r="L22" s="57">
        <v>0</v>
      </c>
      <c r="M22" s="58">
        <v>0</v>
      </c>
      <c r="N22" s="56">
        <v>0</v>
      </c>
      <c r="O22" s="57">
        <v>0</v>
      </c>
      <c r="P22" s="57">
        <v>0</v>
      </c>
      <c r="Q22" s="58">
        <v>0</v>
      </c>
      <c r="R22" s="56">
        <v>0</v>
      </c>
      <c r="S22" s="57">
        <v>0</v>
      </c>
      <c r="T22" s="57">
        <v>0</v>
      </c>
      <c r="U22" s="58">
        <f t="shared" si="8"/>
        <v>0</v>
      </c>
      <c r="V22" s="56">
        <v>0</v>
      </c>
      <c r="W22" s="57">
        <f t="shared" si="9"/>
        <v>0</v>
      </c>
      <c r="X22" s="57">
        <v>0</v>
      </c>
      <c r="Y22" s="58">
        <f t="shared" si="10"/>
        <v>0</v>
      </c>
      <c r="Z22" s="56">
        <v>0</v>
      </c>
      <c r="AA22" s="57">
        <v>0</v>
      </c>
      <c r="AB22" s="57">
        <v>0</v>
      </c>
      <c r="AC22" s="58">
        <f t="shared" si="11"/>
        <v>0</v>
      </c>
      <c r="AD22" s="59">
        <v>0</v>
      </c>
      <c r="AE22" s="58">
        <v>0</v>
      </c>
    </row>
    <row r="23" spans="1:31" x14ac:dyDescent="0.25">
      <c r="A23" s="63">
        <v>6</v>
      </c>
      <c r="B23" s="61"/>
      <c r="C23" s="64" t="s">
        <v>51</v>
      </c>
      <c r="D23" s="30" t="s">
        <v>52</v>
      </c>
      <c r="E23" s="56">
        <v>0</v>
      </c>
      <c r="F23" s="57">
        <v>0</v>
      </c>
      <c r="G23" s="57">
        <f t="shared" si="12"/>
        <v>0</v>
      </c>
      <c r="H23" s="57">
        <v>0</v>
      </c>
      <c r="I23" s="58">
        <f t="shared" si="13"/>
        <v>0</v>
      </c>
      <c r="J23" s="56">
        <v>0</v>
      </c>
      <c r="K23" s="57">
        <f t="shared" si="14"/>
        <v>0</v>
      </c>
      <c r="L23" s="57">
        <v>0</v>
      </c>
      <c r="M23" s="58">
        <f t="shared" si="4"/>
        <v>0</v>
      </c>
      <c r="N23" s="56">
        <v>0</v>
      </c>
      <c r="O23" s="57">
        <f t="shared" si="15"/>
        <v>0</v>
      </c>
      <c r="P23" s="57">
        <v>0</v>
      </c>
      <c r="Q23" s="58">
        <f t="shared" si="6"/>
        <v>0</v>
      </c>
      <c r="R23" s="56">
        <v>0</v>
      </c>
      <c r="S23" s="57">
        <f t="shared" si="7"/>
        <v>0</v>
      </c>
      <c r="T23" s="57">
        <v>0</v>
      </c>
      <c r="U23" s="58">
        <f t="shared" si="8"/>
        <v>0</v>
      </c>
      <c r="V23" s="56">
        <v>0</v>
      </c>
      <c r="W23" s="57">
        <f t="shared" si="9"/>
        <v>0</v>
      </c>
      <c r="X23" s="57">
        <v>0</v>
      </c>
      <c r="Y23" s="58">
        <f t="shared" si="10"/>
        <v>0</v>
      </c>
      <c r="Z23" s="56">
        <v>0</v>
      </c>
      <c r="AA23" s="57">
        <v>0</v>
      </c>
      <c r="AB23" s="57">
        <v>0</v>
      </c>
      <c r="AC23" s="58">
        <f t="shared" si="11"/>
        <v>0</v>
      </c>
      <c r="AD23" s="59">
        <v>0</v>
      </c>
      <c r="AE23" s="58">
        <v>0</v>
      </c>
    </row>
    <row r="24" spans="1:31" x14ac:dyDescent="0.25">
      <c r="A24" s="63">
        <v>7</v>
      </c>
      <c r="B24" s="61"/>
      <c r="C24" s="64" t="s">
        <v>53</v>
      </c>
      <c r="D24" s="30" t="s">
        <v>54</v>
      </c>
      <c r="E24" s="56">
        <v>0</v>
      </c>
      <c r="F24" s="57">
        <v>0</v>
      </c>
      <c r="G24" s="57">
        <f t="shared" si="12"/>
        <v>0</v>
      </c>
      <c r="H24" s="57">
        <v>0</v>
      </c>
      <c r="I24" s="58">
        <f t="shared" si="13"/>
        <v>0</v>
      </c>
      <c r="J24" s="56">
        <v>0</v>
      </c>
      <c r="K24" s="57">
        <f t="shared" si="14"/>
        <v>0</v>
      </c>
      <c r="L24" s="57">
        <v>0</v>
      </c>
      <c r="M24" s="58">
        <f t="shared" si="4"/>
        <v>0</v>
      </c>
      <c r="N24" s="56">
        <v>0</v>
      </c>
      <c r="O24" s="57">
        <f t="shared" si="15"/>
        <v>0</v>
      </c>
      <c r="P24" s="57">
        <v>0</v>
      </c>
      <c r="Q24" s="58">
        <f t="shared" si="6"/>
        <v>0</v>
      </c>
      <c r="R24" s="56">
        <v>0</v>
      </c>
      <c r="S24" s="57">
        <f t="shared" si="7"/>
        <v>0</v>
      </c>
      <c r="T24" s="57">
        <v>0</v>
      </c>
      <c r="U24" s="58">
        <f t="shared" si="8"/>
        <v>0</v>
      </c>
      <c r="V24" s="56">
        <v>0</v>
      </c>
      <c r="W24" s="57">
        <f t="shared" si="9"/>
        <v>0</v>
      </c>
      <c r="X24" s="57">
        <v>0</v>
      </c>
      <c r="Y24" s="58">
        <f t="shared" si="10"/>
        <v>0</v>
      </c>
      <c r="Z24" s="56">
        <v>0</v>
      </c>
      <c r="AA24" s="57">
        <v>0</v>
      </c>
      <c r="AB24" s="57">
        <v>0</v>
      </c>
      <c r="AC24" s="58">
        <f t="shared" si="11"/>
        <v>0</v>
      </c>
      <c r="AD24" s="59">
        <v>0</v>
      </c>
      <c r="AE24" s="58">
        <v>0</v>
      </c>
    </row>
    <row r="25" spans="1:31" x14ac:dyDescent="0.25">
      <c r="A25" s="63">
        <v>8</v>
      </c>
      <c r="B25" s="61"/>
      <c r="C25" s="64" t="s">
        <v>55</v>
      </c>
      <c r="D25" s="30" t="s">
        <v>56</v>
      </c>
      <c r="E25" s="56">
        <v>0</v>
      </c>
      <c r="F25" s="57">
        <v>0</v>
      </c>
      <c r="G25" s="57">
        <f t="shared" si="12"/>
        <v>0</v>
      </c>
      <c r="H25" s="57">
        <v>0</v>
      </c>
      <c r="I25" s="58">
        <f t="shared" si="13"/>
        <v>0</v>
      </c>
      <c r="J25" s="56">
        <v>0</v>
      </c>
      <c r="K25" s="57">
        <f t="shared" si="14"/>
        <v>0</v>
      </c>
      <c r="L25" s="57">
        <v>0</v>
      </c>
      <c r="M25" s="58">
        <f t="shared" si="4"/>
        <v>0</v>
      </c>
      <c r="N25" s="56">
        <v>0</v>
      </c>
      <c r="O25" s="57">
        <f t="shared" si="15"/>
        <v>0</v>
      </c>
      <c r="P25" s="57">
        <v>0</v>
      </c>
      <c r="Q25" s="58">
        <f t="shared" si="6"/>
        <v>0</v>
      </c>
      <c r="R25" s="56">
        <v>0</v>
      </c>
      <c r="S25" s="57">
        <f t="shared" si="7"/>
        <v>0</v>
      </c>
      <c r="T25" s="57">
        <v>0</v>
      </c>
      <c r="U25" s="58">
        <f t="shared" si="8"/>
        <v>0</v>
      </c>
      <c r="V25" s="56">
        <v>0</v>
      </c>
      <c r="W25" s="57">
        <f t="shared" si="9"/>
        <v>0</v>
      </c>
      <c r="X25" s="57">
        <v>0</v>
      </c>
      <c r="Y25" s="58">
        <f t="shared" si="10"/>
        <v>0</v>
      </c>
      <c r="Z25" s="56">
        <v>0</v>
      </c>
      <c r="AA25" s="57">
        <v>0</v>
      </c>
      <c r="AB25" s="57">
        <v>0</v>
      </c>
      <c r="AC25" s="58">
        <f t="shared" si="11"/>
        <v>0</v>
      </c>
      <c r="AD25" s="59">
        <v>0</v>
      </c>
      <c r="AE25" s="58">
        <v>0</v>
      </c>
    </row>
    <row r="26" spans="1:31" x14ac:dyDescent="0.25">
      <c r="A26" s="63">
        <v>9</v>
      </c>
      <c r="B26" s="61"/>
      <c r="C26" s="64" t="s">
        <v>57</v>
      </c>
      <c r="D26" s="30" t="s">
        <v>58</v>
      </c>
      <c r="E26" s="56">
        <v>0</v>
      </c>
      <c r="F26" s="57">
        <v>0</v>
      </c>
      <c r="G26" s="57">
        <f t="shared" si="12"/>
        <v>0</v>
      </c>
      <c r="H26" s="57">
        <v>0</v>
      </c>
      <c r="I26" s="58">
        <f t="shared" si="13"/>
        <v>0</v>
      </c>
      <c r="J26" s="56">
        <v>0</v>
      </c>
      <c r="K26" s="57">
        <v>0</v>
      </c>
      <c r="L26" s="57">
        <v>0</v>
      </c>
      <c r="M26" s="58">
        <v>0</v>
      </c>
      <c r="N26" s="56">
        <v>0</v>
      </c>
      <c r="O26" s="57">
        <v>0</v>
      </c>
      <c r="P26" s="57">
        <v>0</v>
      </c>
      <c r="Q26" s="58">
        <v>0</v>
      </c>
      <c r="R26" s="56">
        <v>0</v>
      </c>
      <c r="S26" s="57">
        <v>0</v>
      </c>
      <c r="T26" s="57">
        <v>0</v>
      </c>
      <c r="U26" s="58">
        <f t="shared" si="8"/>
        <v>0</v>
      </c>
      <c r="V26" s="56">
        <v>0</v>
      </c>
      <c r="W26" s="57">
        <v>0</v>
      </c>
      <c r="X26" s="57">
        <v>0</v>
      </c>
      <c r="Y26" s="58">
        <f t="shared" si="10"/>
        <v>0</v>
      </c>
      <c r="Z26" s="56">
        <v>0</v>
      </c>
      <c r="AA26" s="57">
        <v>200</v>
      </c>
      <c r="AB26" s="57">
        <v>200</v>
      </c>
      <c r="AC26" s="58">
        <f t="shared" si="11"/>
        <v>0</v>
      </c>
      <c r="AD26" s="59">
        <v>0</v>
      </c>
      <c r="AE26" s="58">
        <v>0</v>
      </c>
    </row>
    <row r="27" spans="1:31" x14ac:dyDescent="0.25">
      <c r="A27" s="63">
        <v>10</v>
      </c>
      <c r="B27" s="61"/>
      <c r="C27" s="64" t="s">
        <v>59</v>
      </c>
      <c r="D27" s="30" t="s">
        <v>60</v>
      </c>
      <c r="E27" s="56">
        <v>0</v>
      </c>
      <c r="F27" s="57">
        <v>0</v>
      </c>
      <c r="G27" s="57">
        <f t="shared" si="12"/>
        <v>0</v>
      </c>
      <c r="H27" s="57">
        <v>0</v>
      </c>
      <c r="I27" s="58">
        <f t="shared" si="13"/>
        <v>0</v>
      </c>
      <c r="J27" s="56">
        <v>0</v>
      </c>
      <c r="K27" s="57">
        <f t="shared" si="14"/>
        <v>0</v>
      </c>
      <c r="L27" s="57">
        <v>0</v>
      </c>
      <c r="M27" s="58">
        <f t="shared" si="4"/>
        <v>0</v>
      </c>
      <c r="N27" s="56">
        <v>0</v>
      </c>
      <c r="O27" s="57">
        <v>0</v>
      </c>
      <c r="P27" s="57">
        <v>0</v>
      </c>
      <c r="Q27" s="58">
        <v>0</v>
      </c>
      <c r="R27" s="56">
        <v>0</v>
      </c>
      <c r="S27" s="57">
        <f t="shared" si="7"/>
        <v>0</v>
      </c>
      <c r="T27" s="57">
        <v>0</v>
      </c>
      <c r="U27" s="58">
        <f t="shared" si="8"/>
        <v>0</v>
      </c>
      <c r="V27" s="56">
        <v>0</v>
      </c>
      <c r="W27" s="57">
        <f t="shared" si="9"/>
        <v>0</v>
      </c>
      <c r="X27" s="57">
        <v>0</v>
      </c>
      <c r="Y27" s="58">
        <f t="shared" si="10"/>
        <v>0</v>
      </c>
      <c r="Z27" s="56">
        <v>0</v>
      </c>
      <c r="AA27" s="57">
        <v>0</v>
      </c>
      <c r="AB27" s="57">
        <v>0</v>
      </c>
      <c r="AC27" s="58">
        <f t="shared" si="11"/>
        <v>0</v>
      </c>
      <c r="AD27" s="59">
        <v>0</v>
      </c>
      <c r="AE27" s="58">
        <v>0</v>
      </c>
    </row>
    <row r="28" spans="1:31" x14ac:dyDescent="0.25">
      <c r="A28" s="63">
        <v>11</v>
      </c>
      <c r="B28" s="61"/>
      <c r="C28" s="64" t="s">
        <v>61</v>
      </c>
      <c r="D28" s="30" t="s">
        <v>62</v>
      </c>
      <c r="E28" s="56">
        <v>0</v>
      </c>
      <c r="F28" s="57">
        <v>0</v>
      </c>
      <c r="G28" s="57">
        <f t="shared" si="12"/>
        <v>0</v>
      </c>
      <c r="H28" s="57">
        <v>0</v>
      </c>
      <c r="I28" s="58">
        <f t="shared" si="13"/>
        <v>0</v>
      </c>
      <c r="J28" s="56">
        <v>0</v>
      </c>
      <c r="K28" s="57">
        <v>0</v>
      </c>
      <c r="L28" s="57">
        <v>0</v>
      </c>
      <c r="M28" s="58">
        <v>0</v>
      </c>
      <c r="N28" s="56">
        <v>0</v>
      </c>
      <c r="O28" s="57">
        <v>0</v>
      </c>
      <c r="P28" s="57">
        <v>0</v>
      </c>
      <c r="Q28" s="58">
        <v>0</v>
      </c>
      <c r="R28" s="56">
        <v>0</v>
      </c>
      <c r="S28" s="57">
        <v>0</v>
      </c>
      <c r="T28" s="57">
        <v>0</v>
      </c>
      <c r="U28" s="58">
        <v>0</v>
      </c>
      <c r="V28" s="56">
        <v>0</v>
      </c>
      <c r="W28" s="57">
        <v>0</v>
      </c>
      <c r="X28" s="57">
        <v>0</v>
      </c>
      <c r="Y28" s="58">
        <v>0</v>
      </c>
      <c r="Z28" s="56">
        <v>0</v>
      </c>
      <c r="AA28" s="57">
        <v>0</v>
      </c>
      <c r="AB28" s="57">
        <v>0</v>
      </c>
      <c r="AC28" s="58">
        <f t="shared" si="11"/>
        <v>0</v>
      </c>
      <c r="AD28" s="59">
        <v>0</v>
      </c>
      <c r="AE28" s="58">
        <v>0</v>
      </c>
    </row>
    <row r="29" spans="1:31" x14ac:dyDescent="0.25">
      <c r="A29" s="63">
        <v>12</v>
      </c>
      <c r="B29" s="61"/>
      <c r="C29" s="64" t="s">
        <v>63</v>
      </c>
      <c r="D29" s="30" t="s">
        <v>64</v>
      </c>
      <c r="E29" s="56">
        <v>0</v>
      </c>
      <c r="F29" s="57">
        <v>0</v>
      </c>
      <c r="G29" s="57">
        <f t="shared" si="12"/>
        <v>0</v>
      </c>
      <c r="H29" s="57">
        <v>0</v>
      </c>
      <c r="I29" s="58">
        <f t="shared" si="13"/>
        <v>0</v>
      </c>
      <c r="J29" s="56">
        <v>0</v>
      </c>
      <c r="K29" s="57">
        <f t="shared" si="14"/>
        <v>0</v>
      </c>
      <c r="L29" s="57">
        <v>0</v>
      </c>
      <c r="M29" s="58">
        <f t="shared" si="4"/>
        <v>0</v>
      </c>
      <c r="N29" s="56">
        <v>0</v>
      </c>
      <c r="O29" s="57">
        <f t="shared" si="15"/>
        <v>0</v>
      </c>
      <c r="P29" s="57">
        <v>0</v>
      </c>
      <c r="Q29" s="58">
        <f t="shared" si="6"/>
        <v>0</v>
      </c>
      <c r="R29" s="56">
        <v>0</v>
      </c>
      <c r="S29" s="57">
        <f t="shared" si="7"/>
        <v>0</v>
      </c>
      <c r="T29" s="57">
        <v>0</v>
      </c>
      <c r="U29" s="58">
        <f t="shared" si="8"/>
        <v>0</v>
      </c>
      <c r="V29" s="56">
        <v>0</v>
      </c>
      <c r="W29" s="57">
        <f t="shared" si="9"/>
        <v>0</v>
      </c>
      <c r="X29" s="57">
        <v>0</v>
      </c>
      <c r="Y29" s="58">
        <f t="shared" si="10"/>
        <v>0</v>
      </c>
      <c r="Z29" s="56">
        <v>0</v>
      </c>
      <c r="AA29" s="57">
        <v>0</v>
      </c>
      <c r="AB29" s="57">
        <v>0</v>
      </c>
      <c r="AC29" s="58">
        <f t="shared" si="11"/>
        <v>0</v>
      </c>
      <c r="AD29" s="59">
        <v>0</v>
      </c>
      <c r="AE29" s="58">
        <v>0</v>
      </c>
    </row>
    <row r="30" spans="1:31" x14ac:dyDescent="0.25">
      <c r="A30" s="63">
        <v>13</v>
      </c>
      <c r="B30" s="61"/>
      <c r="C30" s="64" t="s">
        <v>65</v>
      </c>
      <c r="D30" s="30" t="s">
        <v>66</v>
      </c>
      <c r="E30" s="56">
        <v>0</v>
      </c>
      <c r="F30" s="57">
        <v>0</v>
      </c>
      <c r="G30" s="57">
        <f t="shared" si="12"/>
        <v>0</v>
      </c>
      <c r="H30" s="57">
        <v>0</v>
      </c>
      <c r="I30" s="58">
        <f t="shared" si="13"/>
        <v>0</v>
      </c>
      <c r="J30" s="56">
        <v>0</v>
      </c>
      <c r="K30" s="57">
        <f t="shared" si="14"/>
        <v>0</v>
      </c>
      <c r="L30" s="57">
        <v>0</v>
      </c>
      <c r="M30" s="58">
        <f t="shared" si="4"/>
        <v>0</v>
      </c>
      <c r="N30" s="56">
        <v>0</v>
      </c>
      <c r="O30" s="57">
        <f t="shared" si="15"/>
        <v>0</v>
      </c>
      <c r="P30" s="57">
        <v>0</v>
      </c>
      <c r="Q30" s="58">
        <f t="shared" si="6"/>
        <v>0</v>
      </c>
      <c r="R30" s="56">
        <v>0</v>
      </c>
      <c r="S30" s="57">
        <f t="shared" si="7"/>
        <v>0</v>
      </c>
      <c r="T30" s="57">
        <v>0</v>
      </c>
      <c r="U30" s="58">
        <f t="shared" si="8"/>
        <v>0</v>
      </c>
      <c r="V30" s="56">
        <v>0</v>
      </c>
      <c r="W30" s="57">
        <f t="shared" si="9"/>
        <v>0</v>
      </c>
      <c r="X30" s="57">
        <v>0</v>
      </c>
      <c r="Y30" s="58">
        <f t="shared" si="10"/>
        <v>0</v>
      </c>
      <c r="Z30" s="56">
        <v>0</v>
      </c>
      <c r="AA30" s="57">
        <v>0</v>
      </c>
      <c r="AB30" s="57">
        <v>0</v>
      </c>
      <c r="AC30" s="58">
        <v>0</v>
      </c>
      <c r="AD30" s="59">
        <v>0</v>
      </c>
      <c r="AE30" s="58">
        <v>0</v>
      </c>
    </row>
    <row r="31" spans="1:31" x14ac:dyDescent="0.25">
      <c r="A31" s="63">
        <v>14</v>
      </c>
      <c r="B31" s="61"/>
      <c r="C31" s="64" t="s">
        <v>67</v>
      </c>
      <c r="D31" s="30" t="s">
        <v>68</v>
      </c>
      <c r="E31" s="56">
        <v>0</v>
      </c>
      <c r="F31" s="57">
        <v>0</v>
      </c>
      <c r="G31" s="57">
        <f t="shared" si="12"/>
        <v>0</v>
      </c>
      <c r="H31" s="57">
        <v>0</v>
      </c>
      <c r="I31" s="58">
        <f t="shared" si="13"/>
        <v>0</v>
      </c>
      <c r="J31" s="56">
        <v>0</v>
      </c>
      <c r="K31" s="57">
        <f t="shared" si="14"/>
        <v>0</v>
      </c>
      <c r="L31" s="57">
        <v>0</v>
      </c>
      <c r="M31" s="58">
        <f t="shared" si="4"/>
        <v>0</v>
      </c>
      <c r="N31" s="56">
        <v>0</v>
      </c>
      <c r="O31" s="57">
        <v>0</v>
      </c>
      <c r="P31" s="57">
        <v>0</v>
      </c>
      <c r="Q31" s="58">
        <v>0</v>
      </c>
      <c r="R31" s="56">
        <v>0</v>
      </c>
      <c r="S31" s="57">
        <v>0</v>
      </c>
      <c r="T31" s="57">
        <v>0</v>
      </c>
      <c r="U31" s="58">
        <v>0</v>
      </c>
      <c r="V31" s="56">
        <v>0</v>
      </c>
      <c r="W31" s="57">
        <v>0</v>
      </c>
      <c r="X31" s="57">
        <v>0</v>
      </c>
      <c r="Y31" s="58">
        <f t="shared" si="10"/>
        <v>0</v>
      </c>
      <c r="Z31" s="56">
        <v>0</v>
      </c>
      <c r="AA31" s="57">
        <v>0</v>
      </c>
      <c r="AB31" s="57">
        <v>0</v>
      </c>
      <c r="AC31" s="58">
        <f t="shared" si="11"/>
        <v>0</v>
      </c>
      <c r="AD31" s="59">
        <v>0</v>
      </c>
      <c r="AE31" s="58">
        <v>0</v>
      </c>
    </row>
    <row r="32" spans="1:31" x14ac:dyDescent="0.25">
      <c r="A32" s="63">
        <v>15</v>
      </c>
      <c r="B32" s="61"/>
      <c r="C32" s="64" t="s">
        <v>69</v>
      </c>
      <c r="D32" s="30" t="s">
        <v>70</v>
      </c>
      <c r="E32" s="56">
        <v>0</v>
      </c>
      <c r="F32" s="57">
        <v>0</v>
      </c>
      <c r="G32" s="57">
        <f t="shared" si="12"/>
        <v>0</v>
      </c>
      <c r="H32" s="57">
        <v>0</v>
      </c>
      <c r="I32" s="58">
        <f t="shared" si="13"/>
        <v>0</v>
      </c>
      <c r="J32" s="56">
        <v>0</v>
      </c>
      <c r="K32" s="57">
        <f t="shared" si="14"/>
        <v>0</v>
      </c>
      <c r="L32" s="57">
        <v>0</v>
      </c>
      <c r="M32" s="58">
        <f t="shared" si="4"/>
        <v>0</v>
      </c>
      <c r="N32" s="56">
        <v>0</v>
      </c>
      <c r="O32" s="57">
        <f t="shared" si="15"/>
        <v>0</v>
      </c>
      <c r="P32" s="57">
        <v>0</v>
      </c>
      <c r="Q32" s="58">
        <f t="shared" si="6"/>
        <v>0</v>
      </c>
      <c r="R32" s="56">
        <v>0</v>
      </c>
      <c r="S32" s="57">
        <f t="shared" si="7"/>
        <v>0</v>
      </c>
      <c r="T32" s="57">
        <v>0</v>
      </c>
      <c r="U32" s="58">
        <f t="shared" si="8"/>
        <v>0</v>
      </c>
      <c r="V32" s="56">
        <v>0</v>
      </c>
      <c r="W32" s="57">
        <f t="shared" si="9"/>
        <v>0</v>
      </c>
      <c r="X32" s="57">
        <v>0</v>
      </c>
      <c r="Y32" s="58">
        <f t="shared" si="10"/>
        <v>0</v>
      </c>
      <c r="Z32" s="56">
        <v>0</v>
      </c>
      <c r="AA32" s="57">
        <v>0</v>
      </c>
      <c r="AB32" s="57">
        <v>0</v>
      </c>
      <c r="AC32" s="58">
        <f t="shared" si="11"/>
        <v>0</v>
      </c>
      <c r="AD32" s="59">
        <v>0</v>
      </c>
      <c r="AE32" s="58">
        <v>0</v>
      </c>
    </row>
    <row r="33" spans="1:31" x14ac:dyDescent="0.25">
      <c r="A33" s="60">
        <v>16</v>
      </c>
      <c r="B33" s="61"/>
      <c r="C33" s="64" t="s">
        <v>71</v>
      </c>
      <c r="D33" s="30" t="s">
        <v>72</v>
      </c>
      <c r="E33" s="56">
        <v>0</v>
      </c>
      <c r="F33" s="57">
        <v>0</v>
      </c>
      <c r="G33" s="57">
        <f t="shared" si="12"/>
        <v>0</v>
      </c>
      <c r="H33" s="57">
        <v>0</v>
      </c>
      <c r="I33" s="58">
        <f t="shared" si="13"/>
        <v>0</v>
      </c>
      <c r="J33" s="56">
        <v>0</v>
      </c>
      <c r="K33" s="57">
        <f t="shared" si="14"/>
        <v>0</v>
      </c>
      <c r="L33" s="57">
        <v>0</v>
      </c>
      <c r="M33" s="58">
        <f t="shared" si="4"/>
        <v>0</v>
      </c>
      <c r="N33" s="56">
        <v>0</v>
      </c>
      <c r="O33" s="57">
        <f t="shared" si="15"/>
        <v>0</v>
      </c>
      <c r="P33" s="57">
        <v>0</v>
      </c>
      <c r="Q33" s="58">
        <f t="shared" si="6"/>
        <v>0</v>
      </c>
      <c r="R33" s="56">
        <v>0</v>
      </c>
      <c r="S33" s="57">
        <v>0</v>
      </c>
      <c r="T33" s="57">
        <v>0</v>
      </c>
      <c r="U33" s="58">
        <v>0</v>
      </c>
      <c r="V33" s="56">
        <v>0</v>
      </c>
      <c r="W33" s="57">
        <f t="shared" si="9"/>
        <v>0</v>
      </c>
      <c r="X33" s="57">
        <v>0</v>
      </c>
      <c r="Y33" s="58">
        <f t="shared" si="10"/>
        <v>0</v>
      </c>
      <c r="Z33" s="56">
        <v>0</v>
      </c>
      <c r="AA33" s="57">
        <v>0</v>
      </c>
      <c r="AB33" s="57">
        <v>0</v>
      </c>
      <c r="AC33" s="58">
        <f t="shared" si="11"/>
        <v>0</v>
      </c>
      <c r="AD33" s="59">
        <v>0</v>
      </c>
      <c r="AE33" s="58">
        <v>0</v>
      </c>
    </row>
    <row r="34" spans="1:31" x14ac:dyDescent="0.25">
      <c r="A34" s="60">
        <v>17</v>
      </c>
      <c r="B34" s="61"/>
      <c r="C34" s="64" t="s">
        <v>73</v>
      </c>
      <c r="D34" s="30" t="s">
        <v>74</v>
      </c>
      <c r="E34" s="56">
        <v>0</v>
      </c>
      <c r="F34" s="57">
        <v>0</v>
      </c>
      <c r="G34" s="57">
        <f t="shared" si="12"/>
        <v>0</v>
      </c>
      <c r="H34" s="57">
        <v>0</v>
      </c>
      <c r="I34" s="58">
        <f t="shared" si="13"/>
        <v>0</v>
      </c>
      <c r="J34" s="56">
        <v>0</v>
      </c>
      <c r="K34" s="57">
        <v>0</v>
      </c>
      <c r="L34" s="57">
        <v>0</v>
      </c>
      <c r="M34" s="58">
        <v>0</v>
      </c>
      <c r="N34" s="56">
        <v>0</v>
      </c>
      <c r="O34" s="57">
        <f t="shared" si="15"/>
        <v>0</v>
      </c>
      <c r="P34" s="57">
        <v>0</v>
      </c>
      <c r="Q34" s="58">
        <f t="shared" si="6"/>
        <v>0</v>
      </c>
      <c r="R34" s="56">
        <v>0</v>
      </c>
      <c r="S34" s="57">
        <f t="shared" si="7"/>
        <v>0</v>
      </c>
      <c r="T34" s="57">
        <v>0</v>
      </c>
      <c r="U34" s="58">
        <f t="shared" si="8"/>
        <v>0</v>
      </c>
      <c r="V34" s="56">
        <v>0</v>
      </c>
      <c r="W34" s="57">
        <f t="shared" si="9"/>
        <v>0</v>
      </c>
      <c r="X34" s="57">
        <v>0</v>
      </c>
      <c r="Y34" s="58">
        <f t="shared" si="10"/>
        <v>0</v>
      </c>
      <c r="Z34" s="56">
        <v>0</v>
      </c>
      <c r="AA34" s="57">
        <v>0</v>
      </c>
      <c r="AB34" s="57">
        <v>0</v>
      </c>
      <c r="AC34" s="58">
        <f t="shared" si="11"/>
        <v>0</v>
      </c>
      <c r="AD34" s="59">
        <v>0</v>
      </c>
      <c r="AE34" s="58">
        <v>0</v>
      </c>
    </row>
    <row r="35" spans="1:31" x14ac:dyDescent="0.25">
      <c r="A35" s="60">
        <v>18</v>
      </c>
      <c r="B35" s="61"/>
      <c r="C35" s="64" t="s">
        <v>75</v>
      </c>
      <c r="D35" s="30" t="s">
        <v>76</v>
      </c>
      <c r="E35" s="56">
        <v>0</v>
      </c>
      <c r="F35" s="57">
        <v>0</v>
      </c>
      <c r="G35" s="57">
        <f t="shared" si="12"/>
        <v>0</v>
      </c>
      <c r="H35" s="57">
        <v>0</v>
      </c>
      <c r="I35" s="58">
        <f t="shared" si="13"/>
        <v>0</v>
      </c>
      <c r="J35" s="56">
        <v>0</v>
      </c>
      <c r="K35" s="57">
        <f t="shared" si="14"/>
        <v>0</v>
      </c>
      <c r="L35" s="57">
        <v>0</v>
      </c>
      <c r="M35" s="58">
        <f t="shared" si="4"/>
        <v>0</v>
      </c>
      <c r="N35" s="56">
        <v>0</v>
      </c>
      <c r="O35" s="57">
        <f t="shared" si="15"/>
        <v>0</v>
      </c>
      <c r="P35" s="57">
        <v>0</v>
      </c>
      <c r="Q35" s="58">
        <f t="shared" si="6"/>
        <v>0</v>
      </c>
      <c r="R35" s="56">
        <v>0</v>
      </c>
      <c r="S35" s="57">
        <f t="shared" si="7"/>
        <v>0</v>
      </c>
      <c r="T35" s="57">
        <v>0</v>
      </c>
      <c r="U35" s="58">
        <f t="shared" si="8"/>
        <v>0</v>
      </c>
      <c r="V35" s="56">
        <v>0</v>
      </c>
      <c r="W35" s="57">
        <f t="shared" si="9"/>
        <v>0</v>
      </c>
      <c r="X35" s="57">
        <v>0</v>
      </c>
      <c r="Y35" s="58">
        <f t="shared" si="10"/>
        <v>0</v>
      </c>
      <c r="Z35" s="56">
        <v>0</v>
      </c>
      <c r="AA35" s="57">
        <v>0</v>
      </c>
      <c r="AB35" s="57">
        <v>0</v>
      </c>
      <c r="AC35" s="58">
        <f t="shared" si="11"/>
        <v>0</v>
      </c>
      <c r="AD35" s="59">
        <v>0</v>
      </c>
      <c r="AE35" s="58">
        <v>0</v>
      </c>
    </row>
    <row r="36" spans="1:31" x14ac:dyDescent="0.25">
      <c r="A36" s="60">
        <v>19</v>
      </c>
      <c r="B36" s="61"/>
      <c r="C36" s="64" t="s">
        <v>77</v>
      </c>
      <c r="D36" s="30" t="s">
        <v>78</v>
      </c>
      <c r="E36" s="56">
        <v>0</v>
      </c>
      <c r="F36" s="57">
        <v>0</v>
      </c>
      <c r="G36" s="57">
        <f t="shared" si="12"/>
        <v>0</v>
      </c>
      <c r="H36" s="57">
        <v>0</v>
      </c>
      <c r="I36" s="58">
        <f t="shared" si="13"/>
        <v>0</v>
      </c>
      <c r="J36" s="56">
        <v>0</v>
      </c>
      <c r="K36" s="57">
        <f t="shared" si="14"/>
        <v>0</v>
      </c>
      <c r="L36" s="57">
        <v>0</v>
      </c>
      <c r="M36" s="58">
        <f t="shared" si="4"/>
        <v>0</v>
      </c>
      <c r="N36" s="56">
        <v>0</v>
      </c>
      <c r="O36" s="57">
        <f t="shared" si="15"/>
        <v>0</v>
      </c>
      <c r="P36" s="57">
        <v>0</v>
      </c>
      <c r="Q36" s="58">
        <f t="shared" si="6"/>
        <v>0</v>
      </c>
      <c r="R36" s="56">
        <v>0</v>
      </c>
      <c r="S36" s="57">
        <f t="shared" si="7"/>
        <v>0</v>
      </c>
      <c r="T36" s="57">
        <v>0</v>
      </c>
      <c r="U36" s="58">
        <f t="shared" si="8"/>
        <v>0</v>
      </c>
      <c r="V36" s="56">
        <v>0</v>
      </c>
      <c r="W36" s="57">
        <f t="shared" si="9"/>
        <v>0</v>
      </c>
      <c r="X36" s="57">
        <v>0</v>
      </c>
      <c r="Y36" s="58">
        <f t="shared" si="10"/>
        <v>0</v>
      </c>
      <c r="Z36" s="56">
        <v>0</v>
      </c>
      <c r="AA36" s="57">
        <v>0</v>
      </c>
      <c r="AB36" s="57">
        <v>0</v>
      </c>
      <c r="AC36" s="58">
        <f t="shared" si="11"/>
        <v>0</v>
      </c>
      <c r="AD36" s="59">
        <v>0</v>
      </c>
      <c r="AE36" s="58">
        <v>0</v>
      </c>
    </row>
    <row r="37" spans="1:31" ht="15" customHeight="1" x14ac:dyDescent="0.25">
      <c r="A37" s="60">
        <v>20</v>
      </c>
      <c r="B37" s="61"/>
      <c r="C37" s="64" t="s">
        <v>79</v>
      </c>
      <c r="D37" s="30" t="s">
        <v>80</v>
      </c>
      <c r="E37" s="56">
        <v>0</v>
      </c>
      <c r="F37" s="57">
        <v>0</v>
      </c>
      <c r="G37" s="57">
        <f t="shared" si="12"/>
        <v>0</v>
      </c>
      <c r="H37" s="57">
        <v>0</v>
      </c>
      <c r="I37" s="58">
        <f t="shared" si="13"/>
        <v>0</v>
      </c>
      <c r="J37" s="56">
        <v>0</v>
      </c>
      <c r="K37" s="57">
        <f t="shared" si="14"/>
        <v>0</v>
      </c>
      <c r="L37" s="57">
        <v>0</v>
      </c>
      <c r="M37" s="58">
        <v>0</v>
      </c>
      <c r="N37" s="56">
        <v>0</v>
      </c>
      <c r="O37" s="57">
        <f t="shared" si="15"/>
        <v>0</v>
      </c>
      <c r="P37" s="57">
        <v>0</v>
      </c>
      <c r="Q37" s="58">
        <f t="shared" si="6"/>
        <v>0</v>
      </c>
      <c r="R37" s="56">
        <v>0</v>
      </c>
      <c r="S37" s="57">
        <v>0</v>
      </c>
      <c r="T37" s="57">
        <v>0</v>
      </c>
      <c r="U37" s="58">
        <v>0</v>
      </c>
      <c r="V37" s="56">
        <v>0</v>
      </c>
      <c r="W37" s="57">
        <f t="shared" si="9"/>
        <v>0</v>
      </c>
      <c r="X37" s="57">
        <v>0</v>
      </c>
      <c r="Y37" s="58">
        <f t="shared" si="10"/>
        <v>0</v>
      </c>
      <c r="Z37" s="56">
        <v>0</v>
      </c>
      <c r="AA37" s="57">
        <v>0</v>
      </c>
      <c r="AB37" s="57">
        <v>0</v>
      </c>
      <c r="AC37" s="58">
        <f t="shared" si="11"/>
        <v>0</v>
      </c>
      <c r="AD37" s="59">
        <v>0</v>
      </c>
      <c r="AE37" s="58">
        <v>0</v>
      </c>
    </row>
    <row r="38" spans="1:31" x14ac:dyDescent="0.25">
      <c r="A38" s="63">
        <v>21</v>
      </c>
      <c r="B38" s="61"/>
      <c r="C38" s="64" t="s">
        <v>81</v>
      </c>
      <c r="D38" s="30" t="s">
        <v>82</v>
      </c>
      <c r="E38" s="56">
        <v>0</v>
      </c>
      <c r="F38" s="57">
        <v>0</v>
      </c>
      <c r="G38" s="57">
        <f t="shared" si="12"/>
        <v>0</v>
      </c>
      <c r="H38" s="57">
        <v>0</v>
      </c>
      <c r="I38" s="58">
        <f t="shared" si="13"/>
        <v>0</v>
      </c>
      <c r="J38" s="56">
        <v>0</v>
      </c>
      <c r="K38" s="57">
        <f t="shared" si="14"/>
        <v>0</v>
      </c>
      <c r="L38" s="57">
        <v>0</v>
      </c>
      <c r="M38" s="58">
        <f t="shared" si="4"/>
        <v>0</v>
      </c>
      <c r="N38" s="56">
        <v>0</v>
      </c>
      <c r="O38" s="57">
        <f t="shared" si="15"/>
        <v>0</v>
      </c>
      <c r="P38" s="57">
        <v>0</v>
      </c>
      <c r="Q38" s="58">
        <f t="shared" si="6"/>
        <v>0</v>
      </c>
      <c r="R38" s="56">
        <v>0</v>
      </c>
      <c r="S38" s="57">
        <f t="shared" si="7"/>
        <v>0</v>
      </c>
      <c r="T38" s="57">
        <v>0</v>
      </c>
      <c r="U38" s="58">
        <f t="shared" si="8"/>
        <v>0</v>
      </c>
      <c r="V38" s="56">
        <v>0</v>
      </c>
      <c r="W38" s="57">
        <f t="shared" si="9"/>
        <v>0</v>
      </c>
      <c r="X38" s="57">
        <v>0</v>
      </c>
      <c r="Y38" s="58">
        <f t="shared" si="10"/>
        <v>0</v>
      </c>
      <c r="Z38" s="56">
        <v>0</v>
      </c>
      <c r="AA38" s="57">
        <v>0</v>
      </c>
      <c r="AB38" s="57">
        <v>0</v>
      </c>
      <c r="AC38" s="58">
        <f t="shared" si="11"/>
        <v>0</v>
      </c>
      <c r="AD38" s="59">
        <v>0</v>
      </c>
      <c r="AE38" s="58">
        <v>0</v>
      </c>
    </row>
    <row r="39" spans="1:31" x14ac:dyDescent="0.25">
      <c r="A39" s="63">
        <v>22</v>
      </c>
      <c r="B39" s="61"/>
      <c r="C39" s="64" t="s">
        <v>83</v>
      </c>
      <c r="D39" s="30" t="s">
        <v>84</v>
      </c>
      <c r="E39" s="56">
        <v>0</v>
      </c>
      <c r="F39" s="57">
        <v>0</v>
      </c>
      <c r="G39" s="57">
        <f t="shared" si="12"/>
        <v>0</v>
      </c>
      <c r="H39" s="57">
        <v>0</v>
      </c>
      <c r="I39" s="58">
        <f t="shared" si="13"/>
        <v>0</v>
      </c>
      <c r="J39" s="56">
        <v>0</v>
      </c>
      <c r="K39" s="57">
        <f t="shared" si="14"/>
        <v>0</v>
      </c>
      <c r="L39" s="57">
        <v>0</v>
      </c>
      <c r="M39" s="58">
        <f t="shared" si="4"/>
        <v>0</v>
      </c>
      <c r="N39" s="56">
        <v>0</v>
      </c>
      <c r="O39" s="57">
        <f t="shared" si="15"/>
        <v>0</v>
      </c>
      <c r="P39" s="57">
        <v>0</v>
      </c>
      <c r="Q39" s="58">
        <f t="shared" si="6"/>
        <v>0</v>
      </c>
      <c r="R39" s="56">
        <v>0</v>
      </c>
      <c r="S39" s="57">
        <f t="shared" si="7"/>
        <v>0</v>
      </c>
      <c r="T39" s="57">
        <v>0</v>
      </c>
      <c r="U39" s="58">
        <f t="shared" si="8"/>
        <v>0</v>
      </c>
      <c r="V39" s="56">
        <v>0</v>
      </c>
      <c r="W39" s="57">
        <f t="shared" si="9"/>
        <v>0</v>
      </c>
      <c r="X39" s="57">
        <v>0</v>
      </c>
      <c r="Y39" s="58">
        <f t="shared" si="10"/>
        <v>0</v>
      </c>
      <c r="Z39" s="56">
        <v>0</v>
      </c>
      <c r="AA39" s="57">
        <v>0</v>
      </c>
      <c r="AB39" s="57">
        <v>0</v>
      </c>
      <c r="AC39" s="58">
        <f t="shared" si="11"/>
        <v>0</v>
      </c>
      <c r="AD39" s="59">
        <v>0</v>
      </c>
      <c r="AE39" s="58">
        <v>0</v>
      </c>
    </row>
    <row r="40" spans="1:31" x14ac:dyDescent="0.25">
      <c r="A40" s="63">
        <v>23</v>
      </c>
      <c r="B40" s="61"/>
      <c r="C40" s="64" t="s">
        <v>85</v>
      </c>
      <c r="D40" s="30" t="s">
        <v>86</v>
      </c>
      <c r="E40" s="56">
        <v>0</v>
      </c>
      <c r="F40" s="57">
        <v>0</v>
      </c>
      <c r="G40" s="57">
        <f t="shared" si="12"/>
        <v>0</v>
      </c>
      <c r="H40" s="57">
        <v>0</v>
      </c>
      <c r="I40" s="58">
        <f t="shared" si="13"/>
        <v>0</v>
      </c>
      <c r="J40" s="56">
        <v>0</v>
      </c>
      <c r="K40" s="57">
        <f t="shared" si="14"/>
        <v>0</v>
      </c>
      <c r="L40" s="57">
        <v>0</v>
      </c>
      <c r="M40" s="58">
        <f t="shared" si="4"/>
        <v>0</v>
      </c>
      <c r="N40" s="56">
        <v>0</v>
      </c>
      <c r="O40" s="57">
        <f t="shared" si="15"/>
        <v>0</v>
      </c>
      <c r="P40" s="57">
        <v>0</v>
      </c>
      <c r="Q40" s="58">
        <f t="shared" si="6"/>
        <v>0</v>
      </c>
      <c r="R40" s="56">
        <v>0</v>
      </c>
      <c r="S40" s="57">
        <f t="shared" si="7"/>
        <v>0</v>
      </c>
      <c r="T40" s="57">
        <v>0</v>
      </c>
      <c r="U40" s="58">
        <f t="shared" si="8"/>
        <v>0</v>
      </c>
      <c r="V40" s="56">
        <v>0</v>
      </c>
      <c r="W40" s="57">
        <f t="shared" si="9"/>
        <v>0</v>
      </c>
      <c r="X40" s="57">
        <v>0</v>
      </c>
      <c r="Y40" s="58">
        <f t="shared" si="10"/>
        <v>0</v>
      </c>
      <c r="Z40" s="56">
        <v>0</v>
      </c>
      <c r="AA40" s="57">
        <v>0</v>
      </c>
      <c r="AB40" s="57">
        <v>0</v>
      </c>
      <c r="AC40" s="58">
        <f t="shared" si="11"/>
        <v>0</v>
      </c>
      <c r="AD40" s="59">
        <v>0</v>
      </c>
      <c r="AE40" s="58">
        <v>0</v>
      </c>
    </row>
    <row r="41" spans="1:31" x14ac:dyDescent="0.25">
      <c r="A41" s="63">
        <v>24</v>
      </c>
      <c r="B41" s="61"/>
      <c r="C41" s="64" t="s">
        <v>87</v>
      </c>
      <c r="D41" s="30" t="s">
        <v>88</v>
      </c>
      <c r="E41" s="56">
        <v>0</v>
      </c>
      <c r="F41" s="57">
        <v>0</v>
      </c>
      <c r="G41" s="57">
        <f t="shared" si="12"/>
        <v>0</v>
      </c>
      <c r="H41" s="57">
        <v>0</v>
      </c>
      <c r="I41" s="58">
        <f t="shared" si="13"/>
        <v>0</v>
      </c>
      <c r="J41" s="56">
        <v>0</v>
      </c>
      <c r="K41" s="57">
        <v>0</v>
      </c>
      <c r="L41" s="57">
        <v>0</v>
      </c>
      <c r="M41" s="58">
        <v>0</v>
      </c>
      <c r="N41" s="56">
        <v>0</v>
      </c>
      <c r="O41" s="57">
        <v>0</v>
      </c>
      <c r="P41" s="57">
        <v>0</v>
      </c>
      <c r="Q41" s="58">
        <f t="shared" si="6"/>
        <v>0</v>
      </c>
      <c r="R41" s="56">
        <v>0</v>
      </c>
      <c r="S41" s="57">
        <f t="shared" si="7"/>
        <v>0</v>
      </c>
      <c r="T41" s="57">
        <v>0</v>
      </c>
      <c r="U41" s="58">
        <f t="shared" si="8"/>
        <v>0</v>
      </c>
      <c r="V41" s="56">
        <v>0</v>
      </c>
      <c r="W41" s="57">
        <f t="shared" si="9"/>
        <v>0</v>
      </c>
      <c r="X41" s="57">
        <v>0</v>
      </c>
      <c r="Y41" s="58">
        <f t="shared" si="10"/>
        <v>0</v>
      </c>
      <c r="Z41" s="56">
        <v>0</v>
      </c>
      <c r="AA41" s="57">
        <v>0</v>
      </c>
      <c r="AB41" s="57">
        <v>0</v>
      </c>
      <c r="AC41" s="58">
        <f t="shared" si="11"/>
        <v>0</v>
      </c>
      <c r="AD41" s="59">
        <v>0</v>
      </c>
      <c r="AE41" s="58">
        <v>0</v>
      </c>
    </row>
    <row r="42" spans="1:31" x14ac:dyDescent="0.25">
      <c r="A42" s="63">
        <v>25</v>
      </c>
      <c r="B42" s="61"/>
      <c r="C42" s="64" t="s">
        <v>89</v>
      </c>
      <c r="D42" s="30" t="s">
        <v>90</v>
      </c>
      <c r="E42" s="56">
        <v>0</v>
      </c>
      <c r="F42" s="57">
        <v>0</v>
      </c>
      <c r="G42" s="57">
        <v>0</v>
      </c>
      <c r="H42" s="57">
        <v>0</v>
      </c>
      <c r="I42" s="58">
        <v>0</v>
      </c>
      <c r="J42" s="56">
        <v>0</v>
      </c>
      <c r="K42" s="57">
        <v>0</v>
      </c>
      <c r="L42" s="57">
        <v>0</v>
      </c>
      <c r="M42" s="58">
        <f t="shared" si="4"/>
        <v>0</v>
      </c>
      <c r="N42" s="56">
        <v>0</v>
      </c>
      <c r="O42" s="57">
        <f t="shared" si="15"/>
        <v>0</v>
      </c>
      <c r="P42" s="57">
        <v>0</v>
      </c>
      <c r="Q42" s="58">
        <f t="shared" si="6"/>
        <v>0</v>
      </c>
      <c r="R42" s="56">
        <v>0</v>
      </c>
      <c r="S42" s="57">
        <f t="shared" si="7"/>
        <v>0</v>
      </c>
      <c r="T42" s="57">
        <v>0</v>
      </c>
      <c r="U42" s="58">
        <v>0</v>
      </c>
      <c r="V42" s="56">
        <v>0</v>
      </c>
      <c r="W42" s="57">
        <f t="shared" si="9"/>
        <v>0</v>
      </c>
      <c r="X42" s="57">
        <v>0</v>
      </c>
      <c r="Y42" s="58">
        <f t="shared" si="10"/>
        <v>0</v>
      </c>
      <c r="Z42" s="56">
        <v>0</v>
      </c>
      <c r="AA42" s="57">
        <v>0</v>
      </c>
      <c r="AB42" s="57">
        <v>0</v>
      </c>
      <c r="AC42" s="58">
        <f t="shared" si="11"/>
        <v>0</v>
      </c>
      <c r="AD42" s="59">
        <v>0</v>
      </c>
      <c r="AE42" s="58">
        <v>0</v>
      </c>
    </row>
    <row r="43" spans="1:31" x14ac:dyDescent="0.25">
      <c r="A43" s="63">
        <v>26</v>
      </c>
      <c r="B43" s="61"/>
      <c r="C43" s="64" t="s">
        <v>91</v>
      </c>
      <c r="D43" s="30" t="s">
        <v>92</v>
      </c>
      <c r="E43" s="56">
        <v>0</v>
      </c>
      <c r="F43" s="57">
        <v>0</v>
      </c>
      <c r="G43" s="57">
        <f t="shared" si="12"/>
        <v>0</v>
      </c>
      <c r="H43" s="57">
        <v>0</v>
      </c>
      <c r="I43" s="58">
        <f t="shared" si="13"/>
        <v>0</v>
      </c>
      <c r="J43" s="56">
        <v>0</v>
      </c>
      <c r="K43" s="57">
        <f t="shared" si="14"/>
        <v>0</v>
      </c>
      <c r="L43" s="57">
        <v>0</v>
      </c>
      <c r="M43" s="58">
        <f t="shared" si="4"/>
        <v>0</v>
      </c>
      <c r="N43" s="56">
        <v>0</v>
      </c>
      <c r="O43" s="57">
        <f t="shared" si="15"/>
        <v>0</v>
      </c>
      <c r="P43" s="57">
        <v>0</v>
      </c>
      <c r="Q43" s="58">
        <f t="shared" si="6"/>
        <v>0</v>
      </c>
      <c r="R43" s="56">
        <v>0</v>
      </c>
      <c r="S43" s="57">
        <f t="shared" si="7"/>
        <v>0</v>
      </c>
      <c r="T43" s="57">
        <v>0</v>
      </c>
      <c r="U43" s="58">
        <f t="shared" si="8"/>
        <v>0</v>
      </c>
      <c r="V43" s="56">
        <v>0</v>
      </c>
      <c r="W43" s="57">
        <f t="shared" si="9"/>
        <v>0</v>
      </c>
      <c r="X43" s="57">
        <v>0</v>
      </c>
      <c r="Y43" s="58">
        <f t="shared" si="10"/>
        <v>0</v>
      </c>
      <c r="Z43" s="56">
        <v>0</v>
      </c>
      <c r="AA43" s="57">
        <v>0</v>
      </c>
      <c r="AB43" s="57">
        <v>0</v>
      </c>
      <c r="AC43" s="58">
        <f t="shared" si="11"/>
        <v>0</v>
      </c>
      <c r="AD43" s="59">
        <v>0</v>
      </c>
      <c r="AE43" s="58">
        <v>0</v>
      </c>
    </row>
    <row r="44" spans="1:31" x14ac:dyDescent="0.25">
      <c r="A44" s="63">
        <v>27</v>
      </c>
      <c r="B44" s="61"/>
      <c r="C44" s="64" t="s">
        <v>93</v>
      </c>
      <c r="D44" s="30" t="s">
        <v>94</v>
      </c>
      <c r="E44" s="56">
        <v>0</v>
      </c>
      <c r="F44" s="57">
        <v>0</v>
      </c>
      <c r="G44" s="57">
        <f t="shared" si="12"/>
        <v>0</v>
      </c>
      <c r="H44" s="57">
        <v>0</v>
      </c>
      <c r="I44" s="58">
        <f t="shared" si="13"/>
        <v>0</v>
      </c>
      <c r="J44" s="56">
        <v>0</v>
      </c>
      <c r="K44" s="57">
        <f t="shared" si="14"/>
        <v>0</v>
      </c>
      <c r="L44" s="57">
        <v>0</v>
      </c>
      <c r="M44" s="58">
        <f t="shared" si="4"/>
        <v>0</v>
      </c>
      <c r="N44" s="56">
        <v>0</v>
      </c>
      <c r="O44" s="57">
        <f t="shared" si="15"/>
        <v>0</v>
      </c>
      <c r="P44" s="57">
        <v>0</v>
      </c>
      <c r="Q44" s="58">
        <f t="shared" si="6"/>
        <v>0</v>
      </c>
      <c r="R44" s="56">
        <v>0</v>
      </c>
      <c r="S44" s="57">
        <v>0</v>
      </c>
      <c r="T44" s="57">
        <v>0</v>
      </c>
      <c r="U44" s="58">
        <f t="shared" si="8"/>
        <v>0</v>
      </c>
      <c r="V44" s="56">
        <v>0</v>
      </c>
      <c r="W44" s="57">
        <f t="shared" si="9"/>
        <v>0</v>
      </c>
      <c r="X44" s="57">
        <v>0</v>
      </c>
      <c r="Y44" s="58">
        <f t="shared" si="10"/>
        <v>0</v>
      </c>
      <c r="Z44" s="56">
        <v>0</v>
      </c>
      <c r="AA44" s="57">
        <v>0</v>
      </c>
      <c r="AB44" s="57">
        <v>0</v>
      </c>
      <c r="AC44" s="58">
        <f t="shared" si="11"/>
        <v>0</v>
      </c>
      <c r="AD44" s="59">
        <v>0</v>
      </c>
      <c r="AE44" s="58">
        <v>0</v>
      </c>
    </row>
    <row r="45" spans="1:31" x14ac:dyDescent="0.25">
      <c r="A45" s="63">
        <v>28</v>
      </c>
      <c r="B45" s="61"/>
      <c r="C45" s="64" t="s">
        <v>95</v>
      </c>
      <c r="D45" s="30" t="s">
        <v>96</v>
      </c>
      <c r="E45" s="56">
        <v>0</v>
      </c>
      <c r="F45" s="57">
        <v>0</v>
      </c>
      <c r="G45" s="57">
        <f t="shared" si="12"/>
        <v>0</v>
      </c>
      <c r="H45" s="57">
        <v>0</v>
      </c>
      <c r="I45" s="58">
        <f t="shared" si="13"/>
        <v>0</v>
      </c>
      <c r="J45" s="56">
        <v>0</v>
      </c>
      <c r="K45" s="57">
        <f t="shared" si="14"/>
        <v>0</v>
      </c>
      <c r="L45" s="57">
        <v>0</v>
      </c>
      <c r="M45" s="58">
        <f t="shared" si="4"/>
        <v>0</v>
      </c>
      <c r="N45" s="56">
        <v>0</v>
      </c>
      <c r="O45" s="57">
        <f t="shared" si="15"/>
        <v>0</v>
      </c>
      <c r="P45" s="57">
        <v>0</v>
      </c>
      <c r="Q45" s="58">
        <f t="shared" si="6"/>
        <v>0</v>
      </c>
      <c r="R45" s="56">
        <v>0</v>
      </c>
      <c r="S45" s="57">
        <f t="shared" si="7"/>
        <v>0</v>
      </c>
      <c r="T45" s="57">
        <v>0</v>
      </c>
      <c r="U45" s="58">
        <f t="shared" si="8"/>
        <v>0</v>
      </c>
      <c r="V45" s="56">
        <v>0</v>
      </c>
      <c r="W45" s="57">
        <f t="shared" si="9"/>
        <v>0</v>
      </c>
      <c r="X45" s="57">
        <v>0</v>
      </c>
      <c r="Y45" s="58">
        <f t="shared" si="10"/>
        <v>0</v>
      </c>
      <c r="Z45" s="56">
        <v>0</v>
      </c>
      <c r="AA45" s="57">
        <v>0</v>
      </c>
      <c r="AB45" s="57">
        <v>0</v>
      </c>
      <c r="AC45" s="58">
        <f t="shared" si="11"/>
        <v>0</v>
      </c>
      <c r="AD45" s="59">
        <v>0</v>
      </c>
      <c r="AE45" s="58">
        <v>0</v>
      </c>
    </row>
    <row r="46" spans="1:31" x14ac:dyDescent="0.25">
      <c r="A46" s="63">
        <v>29</v>
      </c>
      <c r="B46" s="61"/>
      <c r="C46" s="64" t="s">
        <v>97</v>
      </c>
      <c r="D46" s="30" t="s">
        <v>98</v>
      </c>
      <c r="E46" s="56">
        <v>0</v>
      </c>
      <c r="F46" s="57">
        <v>0</v>
      </c>
      <c r="G46" s="57">
        <f t="shared" si="12"/>
        <v>0</v>
      </c>
      <c r="H46" s="57">
        <v>0</v>
      </c>
      <c r="I46" s="58">
        <f t="shared" si="13"/>
        <v>0</v>
      </c>
      <c r="J46" s="56">
        <v>0</v>
      </c>
      <c r="K46" s="57">
        <f t="shared" si="14"/>
        <v>0</v>
      </c>
      <c r="L46" s="57">
        <v>0</v>
      </c>
      <c r="M46" s="58">
        <v>0</v>
      </c>
      <c r="N46" s="56">
        <v>0</v>
      </c>
      <c r="O46" s="57">
        <v>0</v>
      </c>
      <c r="P46" s="57">
        <v>0</v>
      </c>
      <c r="Q46" s="58">
        <f t="shared" si="6"/>
        <v>0</v>
      </c>
      <c r="R46" s="56">
        <v>0</v>
      </c>
      <c r="S46" s="57">
        <f t="shared" si="7"/>
        <v>0</v>
      </c>
      <c r="T46" s="57">
        <v>0</v>
      </c>
      <c r="U46" s="58">
        <f t="shared" si="8"/>
        <v>0</v>
      </c>
      <c r="V46" s="56">
        <v>0</v>
      </c>
      <c r="W46" s="57">
        <f t="shared" si="9"/>
        <v>0</v>
      </c>
      <c r="X46" s="57">
        <v>0</v>
      </c>
      <c r="Y46" s="58">
        <f t="shared" si="10"/>
        <v>0</v>
      </c>
      <c r="Z46" s="56">
        <v>0</v>
      </c>
      <c r="AA46" s="57">
        <v>0</v>
      </c>
      <c r="AB46" s="57">
        <v>0</v>
      </c>
      <c r="AC46" s="58">
        <f t="shared" si="11"/>
        <v>0</v>
      </c>
      <c r="AD46" s="59">
        <v>0</v>
      </c>
      <c r="AE46" s="58">
        <v>0</v>
      </c>
    </row>
    <row r="47" spans="1:31" x14ac:dyDescent="0.25">
      <c r="A47" s="63">
        <v>30</v>
      </c>
      <c r="B47" s="61"/>
      <c r="C47" s="64" t="s">
        <v>99</v>
      </c>
      <c r="D47" s="30" t="s">
        <v>100</v>
      </c>
      <c r="E47" s="56">
        <v>0</v>
      </c>
      <c r="F47" s="57">
        <v>0</v>
      </c>
      <c r="G47" s="57">
        <f t="shared" si="12"/>
        <v>0</v>
      </c>
      <c r="H47" s="57">
        <v>0</v>
      </c>
      <c r="I47" s="58">
        <f t="shared" si="13"/>
        <v>0</v>
      </c>
      <c r="J47" s="56">
        <v>0</v>
      </c>
      <c r="K47" s="57">
        <f t="shared" si="14"/>
        <v>0</v>
      </c>
      <c r="L47" s="57">
        <v>0</v>
      </c>
      <c r="M47" s="58">
        <v>0</v>
      </c>
      <c r="N47" s="56">
        <v>0</v>
      </c>
      <c r="O47" s="57">
        <v>0</v>
      </c>
      <c r="P47" s="57">
        <v>0</v>
      </c>
      <c r="Q47" s="58">
        <v>0</v>
      </c>
      <c r="R47" s="56">
        <v>0</v>
      </c>
      <c r="S47" s="57">
        <v>0</v>
      </c>
      <c r="T47" s="57">
        <v>0</v>
      </c>
      <c r="U47" s="58">
        <v>0</v>
      </c>
      <c r="V47" s="56">
        <v>0</v>
      </c>
      <c r="W47" s="57">
        <v>0</v>
      </c>
      <c r="X47" s="57">
        <v>0</v>
      </c>
      <c r="Y47" s="58">
        <f t="shared" si="10"/>
        <v>0</v>
      </c>
      <c r="Z47" s="56">
        <v>0</v>
      </c>
      <c r="AA47" s="57">
        <v>0</v>
      </c>
      <c r="AB47" s="57">
        <v>0</v>
      </c>
      <c r="AC47" s="58">
        <f t="shared" si="11"/>
        <v>0</v>
      </c>
      <c r="AD47" s="59">
        <v>0</v>
      </c>
      <c r="AE47" s="58"/>
    </row>
    <row r="48" spans="1:31" x14ac:dyDescent="0.25">
      <c r="A48" s="60">
        <v>31</v>
      </c>
      <c r="B48" s="61"/>
      <c r="C48" s="64" t="s">
        <v>101</v>
      </c>
      <c r="D48" s="30" t="s">
        <v>102</v>
      </c>
      <c r="E48" s="56">
        <v>0</v>
      </c>
      <c r="F48" s="57">
        <v>0</v>
      </c>
      <c r="G48" s="57">
        <v>0</v>
      </c>
      <c r="H48" s="57">
        <v>0</v>
      </c>
      <c r="I48" s="58">
        <f t="shared" si="13"/>
        <v>0</v>
      </c>
      <c r="J48" s="56">
        <v>0</v>
      </c>
      <c r="K48" s="57">
        <v>0</v>
      </c>
      <c r="L48" s="57">
        <v>0</v>
      </c>
      <c r="M48" s="58">
        <v>0</v>
      </c>
      <c r="N48" s="56">
        <v>0</v>
      </c>
      <c r="O48" s="57">
        <v>0</v>
      </c>
      <c r="P48" s="57">
        <v>0</v>
      </c>
      <c r="Q48" s="58">
        <v>0</v>
      </c>
      <c r="R48" s="56">
        <v>0</v>
      </c>
      <c r="S48" s="57">
        <v>0</v>
      </c>
      <c r="T48" s="57">
        <v>0</v>
      </c>
      <c r="U48" s="58">
        <v>0</v>
      </c>
      <c r="V48" s="56">
        <v>0</v>
      </c>
      <c r="W48" s="57">
        <v>0</v>
      </c>
      <c r="X48" s="57">
        <v>0</v>
      </c>
      <c r="Y48" s="58">
        <f t="shared" si="10"/>
        <v>0</v>
      </c>
      <c r="Z48" s="56">
        <v>0</v>
      </c>
      <c r="AA48" s="57">
        <v>0</v>
      </c>
      <c r="AB48" s="57">
        <v>0</v>
      </c>
      <c r="AC48" s="58">
        <f t="shared" si="11"/>
        <v>0</v>
      </c>
      <c r="AD48" s="59">
        <v>0</v>
      </c>
      <c r="AE48" s="58">
        <v>0</v>
      </c>
    </row>
    <row r="49" spans="1:31" ht="15.75" thickBot="1" x14ac:dyDescent="0.3">
      <c r="A49" s="65">
        <v>32</v>
      </c>
      <c r="B49" s="66"/>
      <c r="C49" s="67" t="s">
        <v>103</v>
      </c>
      <c r="D49" s="37" t="s">
        <v>104</v>
      </c>
      <c r="E49" s="68">
        <v>0</v>
      </c>
      <c r="F49" s="69">
        <v>0</v>
      </c>
      <c r="G49" s="69">
        <v>0</v>
      </c>
      <c r="H49" s="69">
        <v>0</v>
      </c>
      <c r="I49" s="70">
        <f t="shared" si="13"/>
        <v>0</v>
      </c>
      <c r="J49" s="68">
        <v>0</v>
      </c>
      <c r="K49" s="69">
        <f t="shared" si="14"/>
        <v>0</v>
      </c>
      <c r="L49" s="69">
        <v>0</v>
      </c>
      <c r="M49" s="70">
        <f t="shared" si="4"/>
        <v>0</v>
      </c>
      <c r="N49" s="68">
        <v>0</v>
      </c>
      <c r="O49" s="69">
        <v>0</v>
      </c>
      <c r="P49" s="69">
        <v>0</v>
      </c>
      <c r="Q49" s="70">
        <f t="shared" si="6"/>
        <v>0</v>
      </c>
      <c r="R49" s="68">
        <v>0</v>
      </c>
      <c r="S49" s="69">
        <f t="shared" si="7"/>
        <v>0</v>
      </c>
      <c r="T49" s="69">
        <v>0</v>
      </c>
      <c r="U49" s="70">
        <f t="shared" si="8"/>
        <v>0</v>
      </c>
      <c r="V49" s="68">
        <v>0</v>
      </c>
      <c r="W49" s="69">
        <f t="shared" si="9"/>
        <v>0</v>
      </c>
      <c r="X49" s="69">
        <v>0</v>
      </c>
      <c r="Y49" s="70">
        <f t="shared" si="10"/>
        <v>0</v>
      </c>
      <c r="Z49" s="68">
        <v>0</v>
      </c>
      <c r="AA49" s="69">
        <v>0</v>
      </c>
      <c r="AB49" s="69">
        <v>0</v>
      </c>
      <c r="AC49" s="70">
        <f t="shared" si="11"/>
        <v>0</v>
      </c>
      <c r="AD49" s="71">
        <v>0</v>
      </c>
      <c r="AE49" s="70">
        <v>0</v>
      </c>
    </row>
    <row r="50" spans="1:31" ht="15.75" customHeight="1" thickBot="1" x14ac:dyDescent="0.3">
      <c r="A50" s="42" t="s">
        <v>39</v>
      </c>
      <c r="B50" s="43"/>
      <c r="C50" s="72"/>
      <c r="D50" s="45"/>
      <c r="E50" s="73">
        <v>0</v>
      </c>
      <c r="F50" s="74">
        <v>0</v>
      </c>
      <c r="G50" s="74">
        <f t="shared" ref="G50:J50" si="16">SUM(G18:G49)</f>
        <v>0</v>
      </c>
      <c r="H50" s="74">
        <v>0</v>
      </c>
      <c r="I50" s="75">
        <f t="shared" si="16"/>
        <v>0</v>
      </c>
      <c r="J50" s="73">
        <f t="shared" si="16"/>
        <v>0</v>
      </c>
      <c r="K50" s="74">
        <f t="shared" si="14"/>
        <v>0</v>
      </c>
      <c r="L50" s="74">
        <f>SUM(L18:L49)</f>
        <v>0</v>
      </c>
      <c r="M50" s="75">
        <f t="shared" si="4"/>
        <v>0</v>
      </c>
      <c r="N50" s="73">
        <f>SUM(N18:N49)</f>
        <v>0</v>
      </c>
      <c r="O50" s="74">
        <f t="shared" si="15"/>
        <v>0</v>
      </c>
      <c r="P50" s="74">
        <f>SUM(P18:P49)</f>
        <v>0</v>
      </c>
      <c r="Q50" s="75">
        <f t="shared" si="6"/>
        <v>0</v>
      </c>
      <c r="R50" s="73">
        <f>SUM(R18:R49)</f>
        <v>0</v>
      </c>
      <c r="S50" s="74">
        <f t="shared" si="7"/>
        <v>0</v>
      </c>
      <c r="T50" s="74">
        <f>SUM(T18:T49)</f>
        <v>0</v>
      </c>
      <c r="U50" s="75">
        <f t="shared" si="8"/>
        <v>0</v>
      </c>
      <c r="V50" s="73">
        <v>0</v>
      </c>
      <c r="W50" s="74">
        <f t="shared" si="9"/>
        <v>0</v>
      </c>
      <c r="X50" s="74">
        <v>0</v>
      </c>
      <c r="Y50" s="75">
        <f t="shared" si="10"/>
        <v>0</v>
      </c>
      <c r="Z50" s="73">
        <v>0</v>
      </c>
      <c r="AA50" s="74">
        <f>SUM(AA18:AA49)</f>
        <v>200</v>
      </c>
      <c r="AB50" s="74">
        <f>SUM(AB18:AB49)</f>
        <v>200</v>
      </c>
      <c r="AC50" s="75">
        <f t="shared" si="11"/>
        <v>0</v>
      </c>
      <c r="AD50" s="76">
        <v>0</v>
      </c>
      <c r="AE50" s="74">
        <v>0</v>
      </c>
    </row>
    <row r="51" spans="1:31" ht="15" customHeight="1" x14ac:dyDescent="0.25">
      <c r="A51" s="53">
        <v>1</v>
      </c>
      <c r="B51" s="77" t="s">
        <v>105</v>
      </c>
      <c r="C51" s="78" t="s">
        <v>106</v>
      </c>
      <c r="D51" s="15" t="s">
        <v>107</v>
      </c>
      <c r="E51" s="79">
        <v>0</v>
      </c>
      <c r="F51" s="80">
        <v>0</v>
      </c>
      <c r="G51" s="80">
        <v>0</v>
      </c>
      <c r="H51" s="80">
        <v>0</v>
      </c>
      <c r="I51" s="81">
        <v>0</v>
      </c>
      <c r="J51" s="79"/>
      <c r="K51" s="80"/>
      <c r="L51" s="80"/>
      <c r="M51" s="81"/>
      <c r="N51" s="79"/>
      <c r="O51" s="80"/>
      <c r="P51" s="80"/>
      <c r="Q51" s="81"/>
      <c r="R51" s="79"/>
      <c r="S51" s="80"/>
      <c r="T51" s="80"/>
      <c r="U51" s="81"/>
      <c r="V51" s="79"/>
      <c r="W51" s="80"/>
      <c r="X51" s="80"/>
      <c r="Y51" s="81"/>
      <c r="Z51" s="82">
        <v>0</v>
      </c>
      <c r="AA51" s="83">
        <v>0</v>
      </c>
      <c r="AB51" s="83">
        <v>0</v>
      </c>
      <c r="AC51" s="84">
        <v>0</v>
      </c>
      <c r="AD51" s="85"/>
      <c r="AE51" s="86"/>
    </row>
    <row r="52" spans="1:31" ht="15" customHeight="1" x14ac:dyDescent="0.25">
      <c r="A52" s="60">
        <v>2</v>
      </c>
      <c r="B52" s="87"/>
      <c r="C52" s="29" t="s">
        <v>108</v>
      </c>
      <c r="D52" s="30" t="s">
        <v>109</v>
      </c>
      <c r="E52" s="56">
        <v>0</v>
      </c>
      <c r="F52" s="57">
        <v>450</v>
      </c>
      <c r="G52" s="57">
        <v>0</v>
      </c>
      <c r="H52" s="57">
        <v>450</v>
      </c>
      <c r="I52" s="58">
        <f>SUM(G52-F52)</f>
        <v>-450</v>
      </c>
      <c r="J52" s="56">
        <v>0</v>
      </c>
      <c r="K52" s="57">
        <v>0</v>
      </c>
      <c r="L52" s="57">
        <v>0</v>
      </c>
      <c r="M52" s="58">
        <v>0</v>
      </c>
      <c r="N52" s="56">
        <v>0</v>
      </c>
      <c r="O52" s="57">
        <v>0</v>
      </c>
      <c r="P52" s="57">
        <v>0</v>
      </c>
      <c r="Q52" s="58">
        <v>0</v>
      </c>
      <c r="R52" s="56">
        <v>0</v>
      </c>
      <c r="S52" s="57">
        <v>0</v>
      </c>
      <c r="T52" s="57">
        <v>0</v>
      </c>
      <c r="U52" s="58">
        <v>0</v>
      </c>
      <c r="V52" s="56">
        <v>0</v>
      </c>
      <c r="W52" s="57">
        <v>0</v>
      </c>
      <c r="X52" s="57">
        <v>0</v>
      </c>
      <c r="Y52" s="58">
        <f>SUM(W52-X52)</f>
        <v>0</v>
      </c>
      <c r="Z52" s="56">
        <v>0</v>
      </c>
      <c r="AA52" s="57">
        <v>550</v>
      </c>
      <c r="AB52" s="57">
        <v>550</v>
      </c>
      <c r="AC52" s="58">
        <f>SUM(AA52-AB52)</f>
        <v>0</v>
      </c>
      <c r="AD52" s="59">
        <v>0</v>
      </c>
      <c r="AE52" s="57">
        <v>0</v>
      </c>
    </row>
    <row r="53" spans="1:31" x14ac:dyDescent="0.25">
      <c r="A53" s="60">
        <v>3</v>
      </c>
      <c r="B53" s="87"/>
      <c r="C53" s="29" t="s">
        <v>110</v>
      </c>
      <c r="D53" s="30" t="s">
        <v>111</v>
      </c>
      <c r="E53" s="56">
        <v>0</v>
      </c>
      <c r="F53" s="57">
        <v>0</v>
      </c>
      <c r="G53" s="57">
        <v>0</v>
      </c>
      <c r="H53" s="57">
        <v>0</v>
      </c>
      <c r="I53" s="58">
        <f t="shared" ref="I53:I65" si="17">SUM(G53-F53)</f>
        <v>0</v>
      </c>
      <c r="J53" s="56">
        <v>0</v>
      </c>
      <c r="K53" s="57">
        <v>0</v>
      </c>
      <c r="L53" s="57">
        <v>0</v>
      </c>
      <c r="M53" s="58">
        <v>0</v>
      </c>
      <c r="N53" s="56">
        <v>0</v>
      </c>
      <c r="O53" s="57">
        <v>0</v>
      </c>
      <c r="P53" s="57">
        <v>0</v>
      </c>
      <c r="Q53" s="58">
        <v>0</v>
      </c>
      <c r="R53" s="56">
        <v>0</v>
      </c>
      <c r="S53" s="57">
        <v>0</v>
      </c>
      <c r="T53" s="57">
        <v>0</v>
      </c>
      <c r="U53" s="58">
        <v>0</v>
      </c>
      <c r="V53" s="56">
        <v>0</v>
      </c>
      <c r="W53" s="57">
        <f t="shared" si="9"/>
        <v>0</v>
      </c>
      <c r="X53" s="57">
        <v>0</v>
      </c>
      <c r="Y53" s="58">
        <f t="shared" si="10"/>
        <v>0</v>
      </c>
      <c r="Z53" s="56">
        <v>0</v>
      </c>
      <c r="AA53" s="57">
        <v>0</v>
      </c>
      <c r="AB53" s="57">
        <v>0</v>
      </c>
      <c r="AC53" s="58">
        <v>0</v>
      </c>
      <c r="AD53" s="59">
        <v>0</v>
      </c>
      <c r="AE53" s="57">
        <v>0</v>
      </c>
    </row>
    <row r="54" spans="1:31" x14ac:dyDescent="0.25">
      <c r="A54" s="60">
        <v>4</v>
      </c>
      <c r="B54" s="87"/>
      <c r="C54" s="29" t="s">
        <v>112</v>
      </c>
      <c r="D54" s="30" t="s">
        <v>113</v>
      </c>
      <c r="E54" s="56">
        <v>0</v>
      </c>
      <c r="F54" s="57">
        <v>150</v>
      </c>
      <c r="G54" s="57">
        <v>0</v>
      </c>
      <c r="H54" s="57">
        <v>150</v>
      </c>
      <c r="I54" s="58">
        <f t="shared" si="17"/>
        <v>-150</v>
      </c>
      <c r="J54" s="56">
        <v>0</v>
      </c>
      <c r="K54" s="57">
        <v>0</v>
      </c>
      <c r="L54" s="57">
        <v>0</v>
      </c>
      <c r="M54" s="58">
        <v>0</v>
      </c>
      <c r="N54" s="56">
        <v>0</v>
      </c>
      <c r="O54" s="57">
        <v>0</v>
      </c>
      <c r="P54" s="57">
        <v>0</v>
      </c>
      <c r="Q54" s="58">
        <v>0</v>
      </c>
      <c r="R54" s="56">
        <v>0</v>
      </c>
      <c r="S54" s="57">
        <v>0</v>
      </c>
      <c r="T54" s="57">
        <v>0</v>
      </c>
      <c r="U54" s="58">
        <v>0</v>
      </c>
      <c r="V54" s="56">
        <v>0</v>
      </c>
      <c r="W54" s="57">
        <v>0</v>
      </c>
      <c r="X54" s="57">
        <v>0</v>
      </c>
      <c r="Y54" s="58">
        <f t="shared" si="10"/>
        <v>0</v>
      </c>
      <c r="Z54" s="56">
        <v>0</v>
      </c>
      <c r="AA54" s="57">
        <v>150</v>
      </c>
      <c r="AB54" s="57">
        <v>150</v>
      </c>
      <c r="AC54" s="58">
        <v>0</v>
      </c>
      <c r="AD54" s="59">
        <v>0</v>
      </c>
      <c r="AE54" s="57">
        <v>0</v>
      </c>
    </row>
    <row r="55" spans="1:31" x14ac:dyDescent="0.25">
      <c r="A55" s="60">
        <v>5</v>
      </c>
      <c r="B55" s="87"/>
      <c r="C55" s="29" t="s">
        <v>114</v>
      </c>
      <c r="D55" s="30" t="s">
        <v>115</v>
      </c>
      <c r="E55" s="56">
        <v>0</v>
      </c>
      <c r="F55" s="57">
        <v>0</v>
      </c>
      <c r="G55" s="57">
        <v>0</v>
      </c>
      <c r="H55" s="57">
        <v>0</v>
      </c>
      <c r="I55" s="58">
        <f t="shared" si="17"/>
        <v>0</v>
      </c>
      <c r="J55" s="56">
        <v>0</v>
      </c>
      <c r="K55" s="57">
        <v>0</v>
      </c>
      <c r="L55" s="57">
        <v>0</v>
      </c>
      <c r="M55" s="58">
        <v>0</v>
      </c>
      <c r="N55" s="56">
        <v>0</v>
      </c>
      <c r="O55" s="57">
        <v>0</v>
      </c>
      <c r="P55" s="57">
        <v>0</v>
      </c>
      <c r="Q55" s="58">
        <v>0</v>
      </c>
      <c r="R55" s="56">
        <v>0</v>
      </c>
      <c r="S55" s="57">
        <v>0</v>
      </c>
      <c r="T55" s="57">
        <v>0</v>
      </c>
      <c r="U55" s="58">
        <v>0</v>
      </c>
      <c r="V55" s="56">
        <v>0</v>
      </c>
      <c r="W55" s="57">
        <v>0</v>
      </c>
      <c r="X55" s="57">
        <v>0</v>
      </c>
      <c r="Y55" s="58">
        <f t="shared" si="10"/>
        <v>0</v>
      </c>
      <c r="Z55" s="56">
        <v>0</v>
      </c>
      <c r="AA55" s="57">
        <v>0</v>
      </c>
      <c r="AB55" s="57">
        <v>0</v>
      </c>
      <c r="AC55" s="58">
        <f t="shared" si="11"/>
        <v>0</v>
      </c>
      <c r="AD55" s="59">
        <v>0</v>
      </c>
      <c r="AE55" s="58">
        <v>0</v>
      </c>
    </row>
    <row r="56" spans="1:31" x14ac:dyDescent="0.25">
      <c r="A56" s="60">
        <v>6</v>
      </c>
      <c r="B56" s="87"/>
      <c r="C56" s="29" t="s">
        <v>116</v>
      </c>
      <c r="D56" s="30" t="s">
        <v>117</v>
      </c>
      <c r="E56" s="56">
        <v>0</v>
      </c>
      <c r="F56" s="57">
        <v>100</v>
      </c>
      <c r="G56" s="57"/>
      <c r="H56" s="57">
        <v>100</v>
      </c>
      <c r="I56" s="58">
        <v>-100</v>
      </c>
      <c r="J56" s="56">
        <v>0</v>
      </c>
      <c r="K56" s="57">
        <f t="shared" si="14"/>
        <v>-100</v>
      </c>
      <c r="L56" s="57">
        <v>0</v>
      </c>
      <c r="M56" s="58">
        <f t="shared" si="4"/>
        <v>-100</v>
      </c>
      <c r="N56" s="56">
        <v>0</v>
      </c>
      <c r="O56" s="57">
        <f t="shared" si="15"/>
        <v>-100</v>
      </c>
      <c r="P56" s="57">
        <v>0</v>
      </c>
      <c r="Q56" s="58">
        <f t="shared" si="6"/>
        <v>-100</v>
      </c>
      <c r="R56" s="56">
        <v>0</v>
      </c>
      <c r="S56" s="57">
        <v>0</v>
      </c>
      <c r="T56" s="57">
        <v>0</v>
      </c>
      <c r="U56" s="58">
        <f t="shared" si="8"/>
        <v>0</v>
      </c>
      <c r="V56" s="56">
        <v>0</v>
      </c>
      <c r="W56" s="57">
        <f t="shared" si="9"/>
        <v>0</v>
      </c>
      <c r="X56" s="57">
        <v>0</v>
      </c>
      <c r="Y56" s="58">
        <f t="shared" si="10"/>
        <v>0</v>
      </c>
      <c r="Z56" s="56">
        <v>0</v>
      </c>
      <c r="AA56" s="57">
        <v>0</v>
      </c>
      <c r="AB56" s="57">
        <v>0</v>
      </c>
      <c r="AC56" s="58">
        <f t="shared" si="11"/>
        <v>0</v>
      </c>
      <c r="AD56" s="59">
        <v>0</v>
      </c>
      <c r="AE56" s="58">
        <v>0</v>
      </c>
    </row>
    <row r="57" spans="1:31" x14ac:dyDescent="0.25">
      <c r="A57" s="60">
        <v>7</v>
      </c>
      <c r="B57" s="87"/>
      <c r="C57" s="29" t="s">
        <v>118</v>
      </c>
      <c r="D57" s="30" t="s">
        <v>119</v>
      </c>
      <c r="E57" s="56">
        <v>0</v>
      </c>
      <c r="F57" s="57">
        <v>100</v>
      </c>
      <c r="G57" s="57">
        <v>0</v>
      </c>
      <c r="H57" s="57">
        <v>100</v>
      </c>
      <c r="I57" s="58">
        <f t="shared" si="17"/>
        <v>-100</v>
      </c>
      <c r="J57" s="56">
        <v>0</v>
      </c>
      <c r="K57" s="57">
        <f t="shared" si="14"/>
        <v>-100</v>
      </c>
      <c r="L57" s="57">
        <v>0</v>
      </c>
      <c r="M57" s="58">
        <f t="shared" si="4"/>
        <v>-100</v>
      </c>
      <c r="N57" s="56">
        <v>0</v>
      </c>
      <c r="O57" s="57">
        <v>0</v>
      </c>
      <c r="P57" s="57">
        <v>0</v>
      </c>
      <c r="Q57" s="58">
        <v>0</v>
      </c>
      <c r="R57" s="56">
        <v>0</v>
      </c>
      <c r="S57" s="57">
        <v>0</v>
      </c>
      <c r="T57" s="57">
        <v>0</v>
      </c>
      <c r="U57" s="58">
        <v>0</v>
      </c>
      <c r="V57" s="56">
        <v>0</v>
      </c>
      <c r="W57" s="57">
        <v>0</v>
      </c>
      <c r="X57" s="57">
        <v>0</v>
      </c>
      <c r="Y57" s="58">
        <v>0</v>
      </c>
      <c r="Z57" s="56">
        <v>0</v>
      </c>
      <c r="AA57" s="57">
        <v>150</v>
      </c>
      <c r="AB57" s="57">
        <v>150</v>
      </c>
      <c r="AC57" s="58">
        <f t="shared" si="11"/>
        <v>0</v>
      </c>
      <c r="AD57" s="59">
        <v>0</v>
      </c>
      <c r="AE57" s="58">
        <v>0</v>
      </c>
    </row>
    <row r="58" spans="1:31" x14ac:dyDescent="0.25">
      <c r="A58" s="60">
        <v>8</v>
      </c>
      <c r="B58" s="87"/>
      <c r="C58" s="29" t="s">
        <v>120</v>
      </c>
      <c r="D58" s="30" t="s">
        <v>121</v>
      </c>
      <c r="E58" s="56">
        <v>0</v>
      </c>
      <c r="F58" s="57">
        <v>850</v>
      </c>
      <c r="G58" s="57">
        <v>0</v>
      </c>
      <c r="H58" s="57">
        <v>850</v>
      </c>
      <c r="I58" s="58">
        <v>-850</v>
      </c>
      <c r="J58" s="56">
        <v>0</v>
      </c>
      <c r="K58" s="57">
        <v>0</v>
      </c>
      <c r="L58" s="57">
        <v>0</v>
      </c>
      <c r="M58" s="58">
        <v>0</v>
      </c>
      <c r="N58" s="56">
        <v>0</v>
      </c>
      <c r="O58" s="57">
        <v>0</v>
      </c>
      <c r="P58" s="57">
        <v>0</v>
      </c>
      <c r="Q58" s="58">
        <v>0</v>
      </c>
      <c r="R58" s="56">
        <v>0</v>
      </c>
      <c r="S58" s="57">
        <v>0</v>
      </c>
      <c r="T58" s="57">
        <v>0</v>
      </c>
      <c r="U58" s="58">
        <v>0</v>
      </c>
      <c r="V58" s="56">
        <v>0</v>
      </c>
      <c r="W58" s="57">
        <v>0</v>
      </c>
      <c r="X58" s="57">
        <v>0</v>
      </c>
      <c r="Y58" s="58">
        <v>0</v>
      </c>
      <c r="Z58" s="56">
        <v>0</v>
      </c>
      <c r="AA58" s="57">
        <v>50</v>
      </c>
      <c r="AB58" s="57">
        <v>50</v>
      </c>
      <c r="AC58" s="58">
        <v>0</v>
      </c>
      <c r="AD58" s="59">
        <v>0</v>
      </c>
      <c r="AE58" s="58">
        <v>0</v>
      </c>
    </row>
    <row r="59" spans="1:31" x14ac:dyDescent="0.25">
      <c r="A59" s="60">
        <v>9</v>
      </c>
      <c r="B59" s="87"/>
      <c r="C59" s="29" t="s">
        <v>122</v>
      </c>
      <c r="D59" s="30" t="s">
        <v>123</v>
      </c>
      <c r="E59" s="56">
        <v>0</v>
      </c>
      <c r="F59" s="57">
        <v>0</v>
      </c>
      <c r="G59" s="57">
        <f t="shared" ref="G59:G64" si="18">SUM(E59+F59)</f>
        <v>0</v>
      </c>
      <c r="H59" s="57">
        <v>0</v>
      </c>
      <c r="I59" s="58">
        <f t="shared" si="17"/>
        <v>0</v>
      </c>
      <c r="J59" s="56">
        <v>0</v>
      </c>
      <c r="K59" s="57">
        <f t="shared" si="14"/>
        <v>0</v>
      </c>
      <c r="L59" s="57">
        <v>0</v>
      </c>
      <c r="M59" s="58">
        <f t="shared" si="4"/>
        <v>0</v>
      </c>
      <c r="N59" s="56">
        <v>0</v>
      </c>
      <c r="O59" s="57">
        <v>0</v>
      </c>
      <c r="P59" s="57">
        <v>0</v>
      </c>
      <c r="Q59" s="58">
        <v>0</v>
      </c>
      <c r="R59" s="56">
        <v>0</v>
      </c>
      <c r="S59" s="57">
        <v>0</v>
      </c>
      <c r="T59" s="57">
        <v>0</v>
      </c>
      <c r="U59" s="58">
        <f t="shared" si="8"/>
        <v>0</v>
      </c>
      <c r="V59" s="56">
        <v>0</v>
      </c>
      <c r="W59" s="57">
        <f t="shared" si="9"/>
        <v>0</v>
      </c>
      <c r="X59" s="57">
        <v>0</v>
      </c>
      <c r="Y59" s="58">
        <f t="shared" si="10"/>
        <v>0</v>
      </c>
      <c r="Z59" s="56">
        <v>0</v>
      </c>
      <c r="AA59" s="57">
        <v>0</v>
      </c>
      <c r="AB59" s="57">
        <v>0</v>
      </c>
      <c r="AC59" s="58">
        <f t="shared" si="11"/>
        <v>0</v>
      </c>
      <c r="AD59" s="59">
        <v>0</v>
      </c>
      <c r="AE59" s="58">
        <v>0</v>
      </c>
    </row>
    <row r="60" spans="1:31" x14ac:dyDescent="0.25">
      <c r="A60" s="60">
        <v>10</v>
      </c>
      <c r="B60" s="87"/>
      <c r="C60" s="29" t="s">
        <v>124</v>
      </c>
      <c r="D60" s="30" t="s">
        <v>125</v>
      </c>
      <c r="E60" s="56">
        <v>0</v>
      </c>
      <c r="F60" s="57">
        <v>0</v>
      </c>
      <c r="G60" s="57">
        <v>0</v>
      </c>
      <c r="H60" s="57">
        <v>0</v>
      </c>
      <c r="I60" s="58">
        <v>0</v>
      </c>
      <c r="J60" s="56">
        <v>0</v>
      </c>
      <c r="K60" s="57">
        <v>0</v>
      </c>
      <c r="L60" s="57">
        <v>0</v>
      </c>
      <c r="M60" s="58">
        <v>0</v>
      </c>
      <c r="N60" s="56">
        <v>0</v>
      </c>
      <c r="O60" s="57">
        <v>0</v>
      </c>
      <c r="P60" s="57">
        <v>0</v>
      </c>
      <c r="Q60" s="58">
        <v>0</v>
      </c>
      <c r="R60" s="56">
        <v>0</v>
      </c>
      <c r="S60" s="57">
        <v>0</v>
      </c>
      <c r="T60" s="57">
        <v>0</v>
      </c>
      <c r="U60" s="58">
        <v>0</v>
      </c>
      <c r="V60" s="56">
        <v>0</v>
      </c>
      <c r="W60" s="57">
        <v>0</v>
      </c>
      <c r="X60" s="57">
        <v>0</v>
      </c>
      <c r="Y60" s="58">
        <f t="shared" si="10"/>
        <v>0</v>
      </c>
      <c r="Z60" s="56">
        <v>0</v>
      </c>
      <c r="AA60" s="57">
        <v>0</v>
      </c>
      <c r="AB60" s="57">
        <v>0</v>
      </c>
      <c r="AC60" s="58">
        <f t="shared" si="11"/>
        <v>0</v>
      </c>
      <c r="AD60" s="59">
        <v>0</v>
      </c>
      <c r="AE60" s="58">
        <v>0</v>
      </c>
    </row>
    <row r="61" spans="1:31" x14ac:dyDescent="0.25">
      <c r="A61" s="60">
        <v>11</v>
      </c>
      <c r="B61" s="87"/>
      <c r="C61" s="29" t="s">
        <v>126</v>
      </c>
      <c r="D61" s="30" t="s">
        <v>127</v>
      </c>
      <c r="E61" s="56">
        <v>0</v>
      </c>
      <c r="F61" s="57">
        <v>0</v>
      </c>
      <c r="G61" s="57">
        <v>0</v>
      </c>
      <c r="H61" s="57">
        <v>0</v>
      </c>
      <c r="I61" s="58">
        <f t="shared" si="17"/>
        <v>0</v>
      </c>
      <c r="J61" s="56">
        <v>0</v>
      </c>
      <c r="K61" s="57">
        <v>0</v>
      </c>
      <c r="L61" s="57">
        <v>0</v>
      </c>
      <c r="M61" s="58">
        <v>0</v>
      </c>
      <c r="N61" s="56">
        <v>0</v>
      </c>
      <c r="O61" s="57">
        <f t="shared" si="15"/>
        <v>0</v>
      </c>
      <c r="P61" s="57">
        <v>0</v>
      </c>
      <c r="Q61" s="58">
        <v>0</v>
      </c>
      <c r="R61" s="56">
        <v>0</v>
      </c>
      <c r="S61" s="57">
        <v>0</v>
      </c>
      <c r="T61" s="57">
        <v>0</v>
      </c>
      <c r="U61" s="58">
        <v>0</v>
      </c>
      <c r="V61" s="56">
        <v>0</v>
      </c>
      <c r="W61" s="57">
        <f t="shared" si="9"/>
        <v>0</v>
      </c>
      <c r="X61" s="57">
        <v>0</v>
      </c>
      <c r="Y61" s="58">
        <f t="shared" si="10"/>
        <v>0</v>
      </c>
      <c r="Z61" s="56">
        <v>0</v>
      </c>
      <c r="AA61" s="57">
        <v>0</v>
      </c>
      <c r="AB61" s="57">
        <v>0</v>
      </c>
      <c r="AC61" s="58">
        <f t="shared" si="11"/>
        <v>0</v>
      </c>
      <c r="AD61" s="59">
        <v>0</v>
      </c>
      <c r="AE61" s="58">
        <v>0</v>
      </c>
    </row>
    <row r="62" spans="1:31" x14ac:dyDescent="0.25">
      <c r="A62" s="60">
        <v>12</v>
      </c>
      <c r="B62" s="87"/>
      <c r="C62" s="29" t="s">
        <v>128</v>
      </c>
      <c r="D62" s="30" t="s">
        <v>129</v>
      </c>
      <c r="E62" s="56">
        <v>0</v>
      </c>
      <c r="F62" s="57">
        <v>0</v>
      </c>
      <c r="G62" s="57">
        <v>0</v>
      </c>
      <c r="H62" s="57">
        <v>0</v>
      </c>
      <c r="I62" s="58">
        <v>0</v>
      </c>
      <c r="J62" s="56">
        <v>0</v>
      </c>
      <c r="K62" s="57">
        <v>0</v>
      </c>
      <c r="L62" s="57">
        <v>0</v>
      </c>
      <c r="M62" s="58">
        <v>0</v>
      </c>
      <c r="N62" s="56">
        <v>0</v>
      </c>
      <c r="O62" s="57">
        <v>0</v>
      </c>
      <c r="P62" s="57">
        <v>0</v>
      </c>
      <c r="Q62" s="58">
        <v>0</v>
      </c>
      <c r="R62" s="56">
        <v>0</v>
      </c>
      <c r="S62" s="57">
        <v>0</v>
      </c>
      <c r="T62" s="57">
        <v>0</v>
      </c>
      <c r="U62" s="58">
        <v>0</v>
      </c>
      <c r="V62" s="56">
        <v>0</v>
      </c>
      <c r="W62" s="57">
        <v>0</v>
      </c>
      <c r="X62" s="57">
        <v>0</v>
      </c>
      <c r="Y62" s="58">
        <f t="shared" si="10"/>
        <v>0</v>
      </c>
      <c r="Z62" s="56">
        <v>0</v>
      </c>
      <c r="AA62" s="57">
        <v>50</v>
      </c>
      <c r="AB62" s="57">
        <v>50</v>
      </c>
      <c r="AC62" s="58">
        <f t="shared" si="11"/>
        <v>0</v>
      </c>
      <c r="AD62" s="59">
        <v>0</v>
      </c>
      <c r="AE62" s="58">
        <v>0</v>
      </c>
    </row>
    <row r="63" spans="1:31" x14ac:dyDescent="0.25">
      <c r="A63" s="60">
        <v>13</v>
      </c>
      <c r="B63" s="87"/>
      <c r="C63" s="29" t="s">
        <v>130</v>
      </c>
      <c r="D63" s="30" t="s">
        <v>131</v>
      </c>
      <c r="E63" s="56">
        <v>0</v>
      </c>
      <c r="F63" s="57">
        <v>100</v>
      </c>
      <c r="G63" s="57">
        <v>0</v>
      </c>
      <c r="H63" s="57">
        <v>100</v>
      </c>
      <c r="I63" s="58">
        <v>-100</v>
      </c>
      <c r="J63" s="56">
        <v>0</v>
      </c>
      <c r="K63" s="57">
        <v>0</v>
      </c>
      <c r="L63" s="57">
        <v>0</v>
      </c>
      <c r="M63" s="58">
        <v>0</v>
      </c>
      <c r="N63" s="56">
        <v>0</v>
      </c>
      <c r="O63" s="57">
        <v>0</v>
      </c>
      <c r="P63" s="57">
        <v>0</v>
      </c>
      <c r="Q63" s="58">
        <v>0</v>
      </c>
      <c r="R63" s="56">
        <v>0</v>
      </c>
      <c r="S63" s="57">
        <v>0</v>
      </c>
      <c r="T63" s="57">
        <v>0</v>
      </c>
      <c r="U63" s="58">
        <v>0</v>
      </c>
      <c r="V63" s="56">
        <v>0</v>
      </c>
      <c r="W63" s="57">
        <v>0</v>
      </c>
      <c r="X63" s="57">
        <v>0</v>
      </c>
      <c r="Y63" s="58">
        <v>0</v>
      </c>
      <c r="Z63" s="56">
        <v>0</v>
      </c>
      <c r="AA63" s="57">
        <v>50</v>
      </c>
      <c r="AB63" s="57">
        <v>50</v>
      </c>
      <c r="AC63" s="58">
        <f t="shared" si="11"/>
        <v>0</v>
      </c>
      <c r="AD63" s="59">
        <v>0</v>
      </c>
      <c r="AE63" s="58">
        <v>0</v>
      </c>
    </row>
    <row r="64" spans="1:31" x14ac:dyDescent="0.25">
      <c r="A64" s="60">
        <v>14</v>
      </c>
      <c r="B64" s="87"/>
      <c r="C64" s="29" t="s">
        <v>132</v>
      </c>
      <c r="D64" s="30" t="s">
        <v>133</v>
      </c>
      <c r="E64" s="56">
        <v>0</v>
      </c>
      <c r="F64" s="57">
        <v>0</v>
      </c>
      <c r="G64" s="57">
        <f t="shared" si="18"/>
        <v>0</v>
      </c>
      <c r="H64" s="57">
        <v>0</v>
      </c>
      <c r="I64" s="58">
        <f t="shared" si="17"/>
        <v>0</v>
      </c>
      <c r="J64" s="56">
        <v>0</v>
      </c>
      <c r="K64" s="57">
        <v>0</v>
      </c>
      <c r="L64" s="57">
        <v>0</v>
      </c>
      <c r="M64" s="58">
        <v>0</v>
      </c>
      <c r="N64" s="56">
        <v>0</v>
      </c>
      <c r="O64" s="57">
        <v>0</v>
      </c>
      <c r="P64" s="57">
        <v>0</v>
      </c>
      <c r="Q64" s="58">
        <v>0</v>
      </c>
      <c r="R64" s="56">
        <v>0</v>
      </c>
      <c r="S64" s="57">
        <v>0</v>
      </c>
      <c r="T64" s="57">
        <v>0</v>
      </c>
      <c r="U64" s="58">
        <v>0</v>
      </c>
      <c r="V64" s="56">
        <v>0</v>
      </c>
      <c r="W64" s="57">
        <v>0</v>
      </c>
      <c r="X64" s="57">
        <v>0</v>
      </c>
      <c r="Y64" s="58">
        <v>0</v>
      </c>
      <c r="Z64" s="56">
        <v>0</v>
      </c>
      <c r="AA64" s="57">
        <v>0</v>
      </c>
      <c r="AB64" s="57">
        <v>0</v>
      </c>
      <c r="AC64" s="58">
        <f t="shared" si="11"/>
        <v>0</v>
      </c>
      <c r="AD64" s="59">
        <v>0</v>
      </c>
      <c r="AE64" s="58">
        <v>0</v>
      </c>
    </row>
    <row r="65" spans="1:31" ht="15.75" thickBot="1" x14ac:dyDescent="0.3">
      <c r="A65" s="88">
        <v>15</v>
      </c>
      <c r="B65" s="89"/>
      <c r="C65" s="36" t="s">
        <v>134</v>
      </c>
      <c r="D65" s="37" t="s">
        <v>135</v>
      </c>
      <c r="E65" s="68">
        <v>0</v>
      </c>
      <c r="F65" s="69">
        <v>0</v>
      </c>
      <c r="G65" s="69">
        <v>0</v>
      </c>
      <c r="H65" s="69">
        <v>0</v>
      </c>
      <c r="I65" s="70">
        <f t="shared" si="17"/>
        <v>0</v>
      </c>
      <c r="J65" s="68">
        <v>0</v>
      </c>
      <c r="K65" s="69">
        <f t="shared" si="14"/>
        <v>0</v>
      </c>
      <c r="L65" s="69">
        <v>0</v>
      </c>
      <c r="M65" s="70">
        <f t="shared" si="4"/>
        <v>0</v>
      </c>
      <c r="N65" s="68">
        <v>0</v>
      </c>
      <c r="O65" s="69">
        <v>0</v>
      </c>
      <c r="P65" s="69">
        <v>0</v>
      </c>
      <c r="Q65" s="70">
        <v>0</v>
      </c>
      <c r="R65" s="68">
        <v>0</v>
      </c>
      <c r="S65" s="69">
        <v>0</v>
      </c>
      <c r="T65" s="69">
        <v>0</v>
      </c>
      <c r="U65" s="70">
        <v>0</v>
      </c>
      <c r="V65" s="68">
        <v>0</v>
      </c>
      <c r="W65" s="69">
        <v>0</v>
      </c>
      <c r="X65" s="69">
        <v>0</v>
      </c>
      <c r="Y65" s="70">
        <v>0</v>
      </c>
      <c r="Z65" s="68">
        <v>0</v>
      </c>
      <c r="AA65" s="69">
        <v>0</v>
      </c>
      <c r="AB65" s="69">
        <v>0</v>
      </c>
      <c r="AC65" s="70">
        <f t="shared" si="11"/>
        <v>0</v>
      </c>
      <c r="AD65" s="71">
        <v>0</v>
      </c>
      <c r="AE65" s="70">
        <v>0</v>
      </c>
    </row>
    <row r="66" spans="1:31" ht="15.75" customHeight="1" thickBot="1" x14ac:dyDescent="0.3">
      <c r="A66" s="42" t="s">
        <v>39</v>
      </c>
      <c r="B66" s="43"/>
      <c r="C66" s="44"/>
      <c r="D66" s="45"/>
      <c r="E66" s="73">
        <v>0</v>
      </c>
      <c r="F66" s="74">
        <v>0</v>
      </c>
      <c r="G66" s="74">
        <f>SUM(G52:G65)</f>
        <v>0</v>
      </c>
      <c r="H66" s="74">
        <v>0</v>
      </c>
      <c r="I66" s="75">
        <f>SUM(I52:I65)</f>
        <v>-1750</v>
      </c>
      <c r="J66" s="73">
        <f>SUM(J52:J65)</f>
        <v>0</v>
      </c>
      <c r="K66" s="74">
        <f t="shared" si="14"/>
        <v>-1750</v>
      </c>
      <c r="L66" s="74">
        <f>SUM(M52:M65)</f>
        <v>-200</v>
      </c>
      <c r="M66" s="75">
        <f t="shared" si="4"/>
        <v>-1550</v>
      </c>
      <c r="N66" s="73">
        <f>SUM(N52:N65)</f>
        <v>0</v>
      </c>
      <c r="O66" s="74">
        <f t="shared" si="15"/>
        <v>-1550</v>
      </c>
      <c r="P66" s="74">
        <f>SUM(P52:P65)</f>
        <v>0</v>
      </c>
      <c r="Q66" s="75">
        <f t="shared" si="6"/>
        <v>-1550</v>
      </c>
      <c r="R66" s="73">
        <f>SUM(R52:R65)</f>
        <v>0</v>
      </c>
      <c r="S66" s="74">
        <f t="shared" si="7"/>
        <v>-1550</v>
      </c>
      <c r="T66" s="74">
        <f>SUM(T52:T65)</f>
        <v>0</v>
      </c>
      <c r="U66" s="75">
        <f t="shared" si="8"/>
        <v>-1550</v>
      </c>
      <c r="V66" s="73">
        <v>0</v>
      </c>
      <c r="W66" s="74">
        <f t="shared" si="9"/>
        <v>-1550</v>
      </c>
      <c r="X66" s="74">
        <v>0</v>
      </c>
      <c r="Y66" s="75">
        <f t="shared" si="10"/>
        <v>-1550</v>
      </c>
      <c r="Z66" s="73">
        <v>0</v>
      </c>
      <c r="AA66" s="74">
        <f>SUM(AA51:AA65)</f>
        <v>1000</v>
      </c>
      <c r="AB66" s="74">
        <f>SUM(AB51:AB65)</f>
        <v>1000</v>
      </c>
      <c r="AC66" s="75">
        <f t="shared" si="11"/>
        <v>0</v>
      </c>
      <c r="AD66" s="76">
        <v>0</v>
      </c>
      <c r="AE66" s="75">
        <v>0</v>
      </c>
    </row>
    <row r="67" spans="1:31" x14ac:dyDescent="0.25">
      <c r="A67" s="12">
        <v>1</v>
      </c>
      <c r="B67" s="90" t="s">
        <v>136</v>
      </c>
      <c r="C67" s="91" t="s">
        <v>137</v>
      </c>
      <c r="D67" s="15" t="s">
        <v>138</v>
      </c>
      <c r="E67" s="56">
        <v>0</v>
      </c>
      <c r="F67" s="57">
        <v>0</v>
      </c>
      <c r="G67" s="57">
        <f t="shared" ref="G67:G73" si="19">SUM(F67+F67)</f>
        <v>0</v>
      </c>
      <c r="H67" s="57">
        <v>0</v>
      </c>
      <c r="I67" s="58">
        <f t="shared" ref="I67:I73" si="20">SUM(G67-H67)</f>
        <v>0</v>
      </c>
      <c r="J67" s="56">
        <v>0</v>
      </c>
      <c r="K67" s="57">
        <v>0</v>
      </c>
      <c r="L67" s="57">
        <v>0</v>
      </c>
      <c r="M67" s="58">
        <v>0</v>
      </c>
      <c r="N67" s="56">
        <v>0</v>
      </c>
      <c r="O67" s="57">
        <v>0</v>
      </c>
      <c r="P67" s="57">
        <v>0</v>
      </c>
      <c r="Q67" s="58">
        <v>0</v>
      </c>
      <c r="R67" s="56">
        <v>0</v>
      </c>
      <c r="S67" s="57">
        <v>0</v>
      </c>
      <c r="T67" s="57">
        <v>0</v>
      </c>
      <c r="U67" s="58">
        <v>0</v>
      </c>
      <c r="V67" s="56">
        <v>0</v>
      </c>
      <c r="W67" s="57">
        <v>0</v>
      </c>
      <c r="X67" s="57">
        <v>0</v>
      </c>
      <c r="Y67" s="58">
        <v>0</v>
      </c>
      <c r="Z67" s="56">
        <v>0</v>
      </c>
      <c r="AA67" s="57">
        <v>0</v>
      </c>
      <c r="AB67" s="57">
        <v>0</v>
      </c>
      <c r="AC67" s="58">
        <f t="shared" si="11"/>
        <v>0</v>
      </c>
      <c r="AD67" s="59">
        <v>0</v>
      </c>
      <c r="AE67" s="58">
        <v>0</v>
      </c>
    </row>
    <row r="68" spans="1:31" x14ac:dyDescent="0.25">
      <c r="A68" s="60">
        <v>2</v>
      </c>
      <c r="B68" s="92"/>
      <c r="C68" s="93" t="s">
        <v>139</v>
      </c>
      <c r="D68" s="30" t="s">
        <v>140</v>
      </c>
      <c r="E68" s="56">
        <v>0</v>
      </c>
      <c r="F68" s="57">
        <v>0</v>
      </c>
      <c r="G68" s="57">
        <v>0</v>
      </c>
      <c r="H68" s="57">
        <v>0</v>
      </c>
      <c r="I68" s="58">
        <v>0</v>
      </c>
      <c r="J68" s="56">
        <v>0</v>
      </c>
      <c r="K68" s="57">
        <v>0</v>
      </c>
      <c r="L68" s="57">
        <v>0</v>
      </c>
      <c r="M68" s="58">
        <v>0</v>
      </c>
      <c r="N68" s="56">
        <v>0</v>
      </c>
      <c r="O68" s="57">
        <v>0</v>
      </c>
      <c r="P68" s="57">
        <v>0</v>
      </c>
      <c r="Q68" s="58">
        <v>0</v>
      </c>
      <c r="R68" s="56">
        <v>0</v>
      </c>
      <c r="S68" s="57">
        <v>0</v>
      </c>
      <c r="T68" s="57">
        <v>0</v>
      </c>
      <c r="U68" s="58">
        <v>0</v>
      </c>
      <c r="V68" s="56">
        <v>0</v>
      </c>
      <c r="W68" s="57"/>
      <c r="X68" s="57"/>
      <c r="Y68" s="58"/>
      <c r="Z68" s="56">
        <v>0</v>
      </c>
      <c r="AA68" s="57">
        <v>0</v>
      </c>
      <c r="AB68" s="57">
        <v>0</v>
      </c>
      <c r="AC68" s="58">
        <v>0</v>
      </c>
      <c r="AD68" s="59"/>
      <c r="AE68" s="58"/>
    </row>
    <row r="69" spans="1:31" x14ac:dyDescent="0.25">
      <c r="A69" s="60">
        <v>3</v>
      </c>
      <c r="B69" s="92"/>
      <c r="C69" s="94" t="s">
        <v>141</v>
      </c>
      <c r="D69" s="30" t="s">
        <v>142</v>
      </c>
      <c r="E69" s="56">
        <v>0</v>
      </c>
      <c r="F69" s="57">
        <v>0</v>
      </c>
      <c r="G69" s="57">
        <v>0</v>
      </c>
      <c r="H69" s="57">
        <v>0</v>
      </c>
      <c r="I69" s="58">
        <f t="shared" si="20"/>
        <v>0</v>
      </c>
      <c r="J69" s="56">
        <v>0</v>
      </c>
      <c r="K69" s="57">
        <f t="shared" si="14"/>
        <v>0</v>
      </c>
      <c r="L69" s="57">
        <v>0</v>
      </c>
      <c r="M69" s="58">
        <v>0</v>
      </c>
      <c r="N69" s="56">
        <v>0</v>
      </c>
      <c r="O69" s="57">
        <v>0</v>
      </c>
      <c r="P69" s="57">
        <v>0</v>
      </c>
      <c r="Q69" s="58">
        <v>0</v>
      </c>
      <c r="R69" s="56">
        <v>0</v>
      </c>
      <c r="S69" s="57">
        <v>0</v>
      </c>
      <c r="T69" s="57">
        <v>0</v>
      </c>
      <c r="U69" s="58">
        <v>0</v>
      </c>
      <c r="V69" s="56">
        <v>0</v>
      </c>
      <c r="W69" s="57">
        <v>0</v>
      </c>
      <c r="X69" s="57">
        <v>0</v>
      </c>
      <c r="Y69" s="58">
        <v>0</v>
      </c>
      <c r="Z69" s="56">
        <v>0</v>
      </c>
      <c r="AA69" s="57">
        <f t="shared" ref="AA69:AA121" si="21">SUM(Y69+Z69)</f>
        <v>0</v>
      </c>
      <c r="AB69" s="57">
        <v>0</v>
      </c>
      <c r="AC69" s="58">
        <f t="shared" si="11"/>
        <v>0</v>
      </c>
      <c r="AD69" s="59">
        <v>0</v>
      </c>
      <c r="AE69" s="58">
        <v>0</v>
      </c>
    </row>
    <row r="70" spans="1:31" x14ac:dyDescent="0.25">
      <c r="A70" s="60">
        <v>4</v>
      </c>
      <c r="B70" s="92"/>
      <c r="C70" s="94" t="s">
        <v>143</v>
      </c>
      <c r="D70" s="30" t="s">
        <v>144</v>
      </c>
      <c r="E70" s="56">
        <v>0</v>
      </c>
      <c r="F70" s="57">
        <v>0</v>
      </c>
      <c r="G70" s="57">
        <f t="shared" si="19"/>
        <v>0</v>
      </c>
      <c r="H70" s="57">
        <v>0</v>
      </c>
      <c r="I70" s="58">
        <f t="shared" si="20"/>
        <v>0</v>
      </c>
      <c r="J70" s="56">
        <v>0</v>
      </c>
      <c r="K70" s="57">
        <v>0</v>
      </c>
      <c r="L70" s="57">
        <v>0</v>
      </c>
      <c r="M70" s="58">
        <v>0</v>
      </c>
      <c r="N70" s="56">
        <v>0</v>
      </c>
      <c r="O70" s="57">
        <v>0</v>
      </c>
      <c r="P70" s="57">
        <v>0</v>
      </c>
      <c r="Q70" s="58">
        <v>0</v>
      </c>
      <c r="R70" s="56">
        <v>0</v>
      </c>
      <c r="S70" s="57">
        <v>0</v>
      </c>
      <c r="T70" s="57">
        <v>0</v>
      </c>
      <c r="U70" s="58">
        <v>0</v>
      </c>
      <c r="V70" s="56">
        <v>0</v>
      </c>
      <c r="W70" s="57">
        <v>0</v>
      </c>
      <c r="X70" s="57">
        <v>0</v>
      </c>
      <c r="Y70" s="58">
        <v>0</v>
      </c>
      <c r="Z70" s="56">
        <v>0</v>
      </c>
      <c r="AA70" s="57">
        <v>0</v>
      </c>
      <c r="AB70" s="57">
        <v>0</v>
      </c>
      <c r="AC70" s="58">
        <v>0</v>
      </c>
      <c r="AD70" s="59">
        <v>0</v>
      </c>
      <c r="AE70" s="58">
        <v>0</v>
      </c>
    </row>
    <row r="71" spans="1:31" x14ac:dyDescent="0.25">
      <c r="A71" s="60">
        <v>5</v>
      </c>
      <c r="B71" s="92"/>
      <c r="C71" s="94" t="s">
        <v>145</v>
      </c>
      <c r="D71" s="30" t="s">
        <v>146</v>
      </c>
      <c r="E71" s="56">
        <v>0</v>
      </c>
      <c r="F71" s="57">
        <v>0</v>
      </c>
      <c r="G71" s="57">
        <f t="shared" si="19"/>
        <v>0</v>
      </c>
      <c r="H71" s="57">
        <v>0</v>
      </c>
      <c r="I71" s="58">
        <f t="shared" si="20"/>
        <v>0</v>
      </c>
      <c r="J71" s="56">
        <v>0</v>
      </c>
      <c r="K71" s="57">
        <f t="shared" si="14"/>
        <v>0</v>
      </c>
      <c r="L71" s="57">
        <v>0</v>
      </c>
      <c r="M71" s="58">
        <f t="shared" si="4"/>
        <v>0</v>
      </c>
      <c r="N71" s="56">
        <v>0</v>
      </c>
      <c r="O71" s="57">
        <f t="shared" si="15"/>
        <v>0</v>
      </c>
      <c r="P71" s="57">
        <v>0</v>
      </c>
      <c r="Q71" s="58">
        <f t="shared" si="6"/>
        <v>0</v>
      </c>
      <c r="R71" s="56">
        <v>0</v>
      </c>
      <c r="S71" s="57">
        <f t="shared" si="7"/>
        <v>0</v>
      </c>
      <c r="T71" s="57">
        <v>0</v>
      </c>
      <c r="U71" s="58">
        <f t="shared" si="8"/>
        <v>0</v>
      </c>
      <c r="V71" s="56">
        <v>0</v>
      </c>
      <c r="W71" s="57">
        <f t="shared" si="9"/>
        <v>0</v>
      </c>
      <c r="X71" s="57">
        <v>0</v>
      </c>
      <c r="Y71" s="58">
        <f t="shared" si="10"/>
        <v>0</v>
      </c>
      <c r="Z71" s="56">
        <v>0</v>
      </c>
      <c r="AA71" s="57">
        <v>50</v>
      </c>
      <c r="AB71" s="57">
        <v>0</v>
      </c>
      <c r="AC71" s="58">
        <f t="shared" si="11"/>
        <v>50</v>
      </c>
      <c r="AD71" s="59">
        <v>0</v>
      </c>
      <c r="AE71" s="58">
        <v>0</v>
      </c>
    </row>
    <row r="72" spans="1:31" x14ac:dyDescent="0.25">
      <c r="A72" s="63">
        <v>6</v>
      </c>
      <c r="B72" s="92"/>
      <c r="C72" s="94" t="s">
        <v>147</v>
      </c>
      <c r="D72" s="30" t="s">
        <v>148</v>
      </c>
      <c r="E72" s="56">
        <v>0</v>
      </c>
      <c r="F72" s="57">
        <v>0</v>
      </c>
      <c r="G72" s="57">
        <f t="shared" si="19"/>
        <v>0</v>
      </c>
      <c r="H72" s="57">
        <v>0</v>
      </c>
      <c r="I72" s="58">
        <f t="shared" si="20"/>
        <v>0</v>
      </c>
      <c r="J72" s="56">
        <v>0</v>
      </c>
      <c r="K72" s="57">
        <v>0</v>
      </c>
      <c r="L72" s="57">
        <v>0</v>
      </c>
      <c r="M72" s="58">
        <v>0</v>
      </c>
      <c r="N72" s="56">
        <v>0</v>
      </c>
      <c r="O72" s="57">
        <v>0</v>
      </c>
      <c r="P72" s="57">
        <v>0</v>
      </c>
      <c r="Q72" s="58">
        <v>0</v>
      </c>
      <c r="R72" s="56">
        <v>0</v>
      </c>
      <c r="S72" s="57">
        <v>0</v>
      </c>
      <c r="T72" s="57">
        <v>0</v>
      </c>
      <c r="U72" s="58">
        <v>0</v>
      </c>
      <c r="V72" s="56">
        <v>0</v>
      </c>
      <c r="W72" s="57">
        <v>0</v>
      </c>
      <c r="X72" s="57">
        <v>0</v>
      </c>
      <c r="Y72" s="58">
        <v>0</v>
      </c>
      <c r="Z72" s="56">
        <v>0</v>
      </c>
      <c r="AA72" s="57">
        <v>0</v>
      </c>
      <c r="AB72" s="57">
        <v>0</v>
      </c>
      <c r="AC72" s="58">
        <v>0</v>
      </c>
      <c r="AD72" s="59">
        <v>0</v>
      </c>
      <c r="AE72" s="58">
        <v>0</v>
      </c>
    </row>
    <row r="73" spans="1:31" ht="15.75" thickBot="1" x14ac:dyDescent="0.3">
      <c r="A73" s="95">
        <v>7</v>
      </c>
      <c r="B73" s="96"/>
      <c r="C73" s="97" t="s">
        <v>149</v>
      </c>
      <c r="D73" s="37" t="s">
        <v>150</v>
      </c>
      <c r="E73" s="68">
        <v>0</v>
      </c>
      <c r="F73" s="69">
        <v>0</v>
      </c>
      <c r="G73" s="69">
        <f t="shared" si="19"/>
        <v>0</v>
      </c>
      <c r="H73" s="69">
        <v>0</v>
      </c>
      <c r="I73" s="70">
        <f t="shared" si="20"/>
        <v>0</v>
      </c>
      <c r="J73" s="68">
        <v>0</v>
      </c>
      <c r="K73" s="69">
        <f t="shared" si="14"/>
        <v>0</v>
      </c>
      <c r="L73" s="69">
        <v>0</v>
      </c>
      <c r="M73" s="70">
        <v>0</v>
      </c>
      <c r="N73" s="68">
        <v>0</v>
      </c>
      <c r="O73" s="69">
        <f t="shared" si="15"/>
        <v>0</v>
      </c>
      <c r="P73" s="69">
        <v>0</v>
      </c>
      <c r="Q73" s="70">
        <f t="shared" si="6"/>
        <v>0</v>
      </c>
      <c r="R73" s="68">
        <v>0</v>
      </c>
      <c r="S73" s="69">
        <v>0</v>
      </c>
      <c r="T73" s="69">
        <v>0</v>
      </c>
      <c r="U73" s="70">
        <v>0</v>
      </c>
      <c r="V73" s="68">
        <v>0</v>
      </c>
      <c r="W73" s="69">
        <f t="shared" si="9"/>
        <v>0</v>
      </c>
      <c r="X73" s="69">
        <v>0</v>
      </c>
      <c r="Y73" s="70">
        <f t="shared" si="10"/>
        <v>0</v>
      </c>
      <c r="Z73" s="68">
        <v>0</v>
      </c>
      <c r="AA73" s="69">
        <v>100</v>
      </c>
      <c r="AB73" s="69">
        <v>0</v>
      </c>
      <c r="AC73" s="70">
        <f t="shared" si="11"/>
        <v>100</v>
      </c>
      <c r="AD73" s="59">
        <v>0</v>
      </c>
      <c r="AE73" s="58">
        <v>0</v>
      </c>
    </row>
    <row r="74" spans="1:31" ht="15.75" customHeight="1" thickBot="1" x14ac:dyDescent="0.3">
      <c r="A74" s="42" t="s">
        <v>39</v>
      </c>
      <c r="B74" s="43"/>
      <c r="C74" s="43"/>
      <c r="D74" s="45"/>
      <c r="E74" s="73">
        <v>0</v>
      </c>
      <c r="F74" s="74">
        <v>0</v>
      </c>
      <c r="G74" s="74">
        <f t="shared" ref="G74:J74" si="22">SUM(G67:G73)</f>
        <v>0</v>
      </c>
      <c r="H74" s="74">
        <v>0</v>
      </c>
      <c r="I74" s="75">
        <f t="shared" si="22"/>
        <v>0</v>
      </c>
      <c r="J74" s="73">
        <f t="shared" si="22"/>
        <v>0</v>
      </c>
      <c r="K74" s="74">
        <f t="shared" si="14"/>
        <v>0</v>
      </c>
      <c r="L74" s="74">
        <f>SUM(L67:L73)</f>
        <v>0</v>
      </c>
      <c r="M74" s="75">
        <f t="shared" si="4"/>
        <v>0</v>
      </c>
      <c r="N74" s="73">
        <f>SUM(N67:N73)</f>
        <v>0</v>
      </c>
      <c r="O74" s="74">
        <f t="shared" si="15"/>
        <v>0</v>
      </c>
      <c r="P74" s="74">
        <f>SUM(P67:P73)</f>
        <v>0</v>
      </c>
      <c r="Q74" s="75">
        <f t="shared" si="6"/>
        <v>0</v>
      </c>
      <c r="R74" s="73">
        <f>SUM(R67:R73)</f>
        <v>0</v>
      </c>
      <c r="S74" s="74">
        <f t="shared" si="7"/>
        <v>0</v>
      </c>
      <c r="T74" s="74">
        <f>SUM(T67:T73)</f>
        <v>0</v>
      </c>
      <c r="U74" s="75">
        <f t="shared" si="8"/>
        <v>0</v>
      </c>
      <c r="V74" s="73">
        <v>0</v>
      </c>
      <c r="W74" s="74">
        <f t="shared" si="9"/>
        <v>0</v>
      </c>
      <c r="X74" s="98">
        <v>0</v>
      </c>
      <c r="Y74" s="75">
        <f t="shared" si="10"/>
        <v>0</v>
      </c>
      <c r="Z74" s="73">
        <v>0</v>
      </c>
      <c r="AA74" s="74">
        <f>SUM(AA67:AA73)</f>
        <v>150</v>
      </c>
      <c r="AB74" s="74">
        <f>SUM(AB67:AB73)</f>
        <v>0</v>
      </c>
      <c r="AC74" s="75">
        <f t="shared" si="11"/>
        <v>150</v>
      </c>
      <c r="AD74" s="59">
        <v>0</v>
      </c>
      <c r="AE74" s="58">
        <v>0</v>
      </c>
    </row>
    <row r="75" spans="1:31" ht="15.75" customHeight="1" x14ac:dyDescent="0.25">
      <c r="A75" s="99">
        <v>1</v>
      </c>
      <c r="B75" s="100" t="s">
        <v>151</v>
      </c>
      <c r="C75" s="101" t="s">
        <v>152</v>
      </c>
      <c r="D75" s="15" t="s">
        <v>121</v>
      </c>
      <c r="E75" s="56">
        <v>0</v>
      </c>
      <c r="F75" s="57">
        <v>0</v>
      </c>
      <c r="G75" s="57">
        <v>0</v>
      </c>
      <c r="H75" s="57">
        <v>0</v>
      </c>
      <c r="I75" s="58"/>
      <c r="J75" s="56"/>
      <c r="K75" s="57"/>
      <c r="L75" s="57"/>
      <c r="M75" s="58"/>
      <c r="N75" s="56"/>
      <c r="O75" s="57"/>
      <c r="P75" s="57"/>
      <c r="Q75" s="58"/>
      <c r="R75" s="56"/>
      <c r="S75" s="57"/>
      <c r="T75" s="57"/>
      <c r="U75" s="58"/>
      <c r="V75" s="56"/>
      <c r="W75" s="57"/>
      <c r="X75" s="102"/>
      <c r="Y75" s="58"/>
      <c r="Z75" s="56">
        <v>0</v>
      </c>
      <c r="AA75" s="57">
        <v>0</v>
      </c>
      <c r="AB75" s="57">
        <v>0</v>
      </c>
      <c r="AC75" s="58">
        <v>0</v>
      </c>
      <c r="AD75" s="59"/>
      <c r="AE75" s="58"/>
    </row>
    <row r="76" spans="1:31" ht="15" customHeight="1" x14ac:dyDescent="0.25">
      <c r="A76" s="103">
        <v>2</v>
      </c>
      <c r="B76" s="104"/>
      <c r="C76" s="29" t="s">
        <v>153</v>
      </c>
      <c r="D76" s="30" t="s">
        <v>154</v>
      </c>
      <c r="E76" s="56">
        <v>0</v>
      </c>
      <c r="F76" s="57">
        <v>500</v>
      </c>
      <c r="G76" s="57">
        <v>0</v>
      </c>
      <c r="H76" s="57">
        <v>500</v>
      </c>
      <c r="I76" s="58">
        <v>-500</v>
      </c>
      <c r="J76" s="56">
        <v>0</v>
      </c>
      <c r="K76" s="57">
        <v>0</v>
      </c>
      <c r="L76" s="57">
        <v>0</v>
      </c>
      <c r="M76" s="58">
        <v>0</v>
      </c>
      <c r="N76" s="56">
        <v>0</v>
      </c>
      <c r="O76" s="57">
        <v>0</v>
      </c>
      <c r="P76" s="57">
        <v>0</v>
      </c>
      <c r="Q76" s="58">
        <v>0</v>
      </c>
      <c r="R76" s="56">
        <v>0</v>
      </c>
      <c r="S76" s="57">
        <v>0</v>
      </c>
      <c r="T76" s="57">
        <v>0</v>
      </c>
      <c r="U76" s="58">
        <f t="shared" si="8"/>
        <v>0</v>
      </c>
      <c r="V76" s="56">
        <v>0</v>
      </c>
      <c r="W76" s="57">
        <v>0</v>
      </c>
      <c r="X76" s="21">
        <v>0</v>
      </c>
      <c r="Y76" s="58">
        <v>0</v>
      </c>
      <c r="Z76" s="56">
        <v>0</v>
      </c>
      <c r="AA76" s="57">
        <v>550</v>
      </c>
      <c r="AB76" s="57">
        <v>350</v>
      </c>
      <c r="AC76" s="58">
        <f t="shared" si="11"/>
        <v>200</v>
      </c>
      <c r="AD76" s="59">
        <v>0</v>
      </c>
      <c r="AE76" s="58">
        <v>0</v>
      </c>
    </row>
    <row r="77" spans="1:31" x14ac:dyDescent="0.25">
      <c r="A77" s="103">
        <v>3</v>
      </c>
      <c r="B77" s="104"/>
      <c r="C77" s="29" t="s">
        <v>155</v>
      </c>
      <c r="D77" s="30" t="s">
        <v>156</v>
      </c>
      <c r="E77" s="56">
        <v>0</v>
      </c>
      <c r="F77" s="57">
        <v>350</v>
      </c>
      <c r="G77" s="57">
        <v>0</v>
      </c>
      <c r="H77" s="57">
        <v>350</v>
      </c>
      <c r="I77" s="58">
        <v>-350</v>
      </c>
      <c r="J77" s="56">
        <v>0</v>
      </c>
      <c r="K77" s="57">
        <v>0</v>
      </c>
      <c r="L77" s="57">
        <v>0</v>
      </c>
      <c r="M77" s="58">
        <v>0</v>
      </c>
      <c r="N77" s="56">
        <v>0</v>
      </c>
      <c r="O77" s="57">
        <v>0</v>
      </c>
      <c r="P77" s="57">
        <v>0</v>
      </c>
      <c r="Q77" s="58">
        <v>0</v>
      </c>
      <c r="R77" s="56">
        <v>0</v>
      </c>
      <c r="S77" s="57">
        <v>0</v>
      </c>
      <c r="T77" s="57">
        <v>0</v>
      </c>
      <c r="U77" s="58">
        <v>0</v>
      </c>
      <c r="V77" s="56">
        <v>0</v>
      </c>
      <c r="W77" s="57">
        <v>0</v>
      </c>
      <c r="X77" s="57">
        <v>0</v>
      </c>
      <c r="Y77" s="58">
        <v>0</v>
      </c>
      <c r="Z77" s="56">
        <v>0</v>
      </c>
      <c r="AA77" s="57">
        <v>300</v>
      </c>
      <c r="AB77" s="57">
        <v>300</v>
      </c>
      <c r="AC77" s="58">
        <f t="shared" si="11"/>
        <v>0</v>
      </c>
      <c r="AD77" s="59">
        <v>0</v>
      </c>
      <c r="AE77" s="58">
        <v>0</v>
      </c>
    </row>
    <row r="78" spans="1:31" x14ac:dyDescent="0.25">
      <c r="A78" s="103">
        <v>4</v>
      </c>
      <c r="B78" s="104"/>
      <c r="C78" s="29" t="s">
        <v>157</v>
      </c>
      <c r="D78" s="30" t="s">
        <v>158</v>
      </c>
      <c r="E78" s="56">
        <v>0</v>
      </c>
      <c r="F78" s="57">
        <v>750</v>
      </c>
      <c r="G78" s="57">
        <v>0</v>
      </c>
      <c r="H78" s="57">
        <v>750</v>
      </c>
      <c r="I78" s="58">
        <f t="shared" ref="I78:I106" si="23">SUM(G78-H78)</f>
        <v>-750</v>
      </c>
      <c r="J78" s="56">
        <v>0</v>
      </c>
      <c r="K78" s="57">
        <v>0</v>
      </c>
      <c r="L78" s="57">
        <v>0</v>
      </c>
      <c r="M78" s="58">
        <v>0</v>
      </c>
      <c r="N78" s="56">
        <v>0</v>
      </c>
      <c r="O78" s="57">
        <v>0</v>
      </c>
      <c r="P78" s="57">
        <v>0</v>
      </c>
      <c r="Q78" s="58">
        <v>0</v>
      </c>
      <c r="R78" s="56">
        <v>0</v>
      </c>
      <c r="S78" s="57">
        <v>0</v>
      </c>
      <c r="T78" s="57">
        <v>0</v>
      </c>
      <c r="U78" s="58">
        <v>0</v>
      </c>
      <c r="V78" s="56">
        <v>0</v>
      </c>
      <c r="W78" s="57">
        <f t="shared" si="9"/>
        <v>0</v>
      </c>
      <c r="X78" s="57">
        <v>0</v>
      </c>
      <c r="Y78" s="58">
        <f t="shared" si="10"/>
        <v>0</v>
      </c>
      <c r="Z78" s="56">
        <v>0</v>
      </c>
      <c r="AA78" s="57">
        <v>350</v>
      </c>
      <c r="AB78" s="57">
        <v>350</v>
      </c>
      <c r="AC78" s="58">
        <f t="shared" si="11"/>
        <v>0</v>
      </c>
      <c r="AD78" s="59">
        <v>0</v>
      </c>
      <c r="AE78" s="58">
        <v>0</v>
      </c>
    </row>
    <row r="79" spans="1:31" ht="17.25" customHeight="1" x14ac:dyDescent="0.25">
      <c r="A79" s="103">
        <v>5</v>
      </c>
      <c r="B79" s="104"/>
      <c r="C79" s="29" t="s">
        <v>159</v>
      </c>
      <c r="D79" s="30" t="s">
        <v>160</v>
      </c>
      <c r="E79" s="56">
        <v>0</v>
      </c>
      <c r="F79" s="57">
        <v>550</v>
      </c>
      <c r="G79" s="57">
        <v>0</v>
      </c>
      <c r="H79" s="57">
        <v>550</v>
      </c>
      <c r="I79" s="58">
        <v>-550</v>
      </c>
      <c r="J79" s="56">
        <v>0</v>
      </c>
      <c r="K79" s="57">
        <f t="shared" si="14"/>
        <v>-550</v>
      </c>
      <c r="L79" s="57">
        <v>0</v>
      </c>
      <c r="M79" s="58">
        <f t="shared" si="4"/>
        <v>-550</v>
      </c>
      <c r="N79" s="56">
        <v>0</v>
      </c>
      <c r="O79" s="57">
        <v>0</v>
      </c>
      <c r="P79" s="57">
        <v>0</v>
      </c>
      <c r="Q79" s="58">
        <v>0</v>
      </c>
      <c r="R79" s="56">
        <v>0</v>
      </c>
      <c r="S79" s="57">
        <v>0</v>
      </c>
      <c r="T79" s="57">
        <v>0</v>
      </c>
      <c r="U79" s="58">
        <v>0</v>
      </c>
      <c r="V79" s="56">
        <v>0</v>
      </c>
      <c r="W79" s="57">
        <v>0</v>
      </c>
      <c r="X79" s="57">
        <v>0</v>
      </c>
      <c r="Y79" s="58">
        <v>0</v>
      </c>
      <c r="Z79" s="56">
        <v>0</v>
      </c>
      <c r="AA79" s="57">
        <v>250</v>
      </c>
      <c r="AB79" s="57">
        <v>250</v>
      </c>
      <c r="AC79" s="58">
        <f t="shared" si="11"/>
        <v>0</v>
      </c>
      <c r="AD79" s="59">
        <v>0</v>
      </c>
      <c r="AE79" s="58">
        <v>0</v>
      </c>
    </row>
    <row r="80" spans="1:31" x14ac:dyDescent="0.25">
      <c r="A80" s="99">
        <v>6</v>
      </c>
      <c r="B80" s="104"/>
      <c r="C80" s="29" t="s">
        <v>161</v>
      </c>
      <c r="D80" s="30" t="s">
        <v>162</v>
      </c>
      <c r="E80" s="56">
        <v>0</v>
      </c>
      <c r="F80" s="57">
        <v>400</v>
      </c>
      <c r="G80" s="57">
        <v>0</v>
      </c>
      <c r="H80" s="57">
        <v>400</v>
      </c>
      <c r="I80" s="58">
        <f t="shared" si="23"/>
        <v>-400</v>
      </c>
      <c r="J80" s="56">
        <v>0</v>
      </c>
      <c r="K80" s="57">
        <v>0</v>
      </c>
      <c r="L80" s="57">
        <v>0</v>
      </c>
      <c r="M80" s="58">
        <v>0</v>
      </c>
      <c r="N80" s="56">
        <v>0</v>
      </c>
      <c r="O80" s="57">
        <v>0</v>
      </c>
      <c r="P80" s="57">
        <v>0</v>
      </c>
      <c r="Q80" s="58">
        <v>0</v>
      </c>
      <c r="R80" s="56">
        <v>0</v>
      </c>
      <c r="S80" s="57">
        <v>0</v>
      </c>
      <c r="T80" s="57">
        <v>0</v>
      </c>
      <c r="U80" s="58">
        <v>0</v>
      </c>
      <c r="V80" s="56">
        <v>0</v>
      </c>
      <c r="W80" s="57">
        <v>0</v>
      </c>
      <c r="X80" s="57">
        <v>0</v>
      </c>
      <c r="Y80" s="58">
        <v>0</v>
      </c>
      <c r="Z80" s="56">
        <v>0</v>
      </c>
      <c r="AA80" s="57">
        <v>300</v>
      </c>
      <c r="AB80" s="57">
        <v>300</v>
      </c>
      <c r="AC80" s="58">
        <v>0</v>
      </c>
      <c r="AD80" s="59">
        <v>0</v>
      </c>
      <c r="AE80" s="58">
        <v>0</v>
      </c>
    </row>
    <row r="81" spans="1:31" x14ac:dyDescent="0.25">
      <c r="A81" s="103">
        <v>7</v>
      </c>
      <c r="B81" s="104"/>
      <c r="C81" s="29" t="s">
        <v>163</v>
      </c>
      <c r="D81" s="30" t="s">
        <v>164</v>
      </c>
      <c r="E81" s="56">
        <v>0</v>
      </c>
      <c r="F81" s="57">
        <v>350</v>
      </c>
      <c r="G81" s="57">
        <v>0</v>
      </c>
      <c r="H81" s="57">
        <v>350</v>
      </c>
      <c r="I81" s="58">
        <v>-350</v>
      </c>
      <c r="J81" s="56">
        <v>0</v>
      </c>
      <c r="K81" s="57">
        <f t="shared" si="14"/>
        <v>-350</v>
      </c>
      <c r="L81" s="57">
        <v>0</v>
      </c>
      <c r="M81" s="58">
        <f t="shared" si="4"/>
        <v>-350</v>
      </c>
      <c r="N81" s="56">
        <v>0</v>
      </c>
      <c r="O81" s="57">
        <f t="shared" si="15"/>
        <v>-350</v>
      </c>
      <c r="P81" s="57">
        <v>0</v>
      </c>
      <c r="Q81" s="58">
        <f t="shared" si="6"/>
        <v>-350</v>
      </c>
      <c r="R81" s="56">
        <v>0</v>
      </c>
      <c r="S81" s="57">
        <f t="shared" si="7"/>
        <v>-350</v>
      </c>
      <c r="T81" s="57">
        <v>0</v>
      </c>
      <c r="U81" s="58">
        <f t="shared" si="8"/>
        <v>-350</v>
      </c>
      <c r="V81" s="56">
        <v>0</v>
      </c>
      <c r="W81" s="57">
        <f t="shared" si="9"/>
        <v>-350</v>
      </c>
      <c r="X81" s="57">
        <v>0</v>
      </c>
      <c r="Y81" s="58">
        <f t="shared" si="10"/>
        <v>-350</v>
      </c>
      <c r="Z81" s="56">
        <v>0</v>
      </c>
      <c r="AA81" s="57">
        <v>300</v>
      </c>
      <c r="AB81" s="57">
        <v>300</v>
      </c>
      <c r="AC81" s="58">
        <f t="shared" si="11"/>
        <v>0</v>
      </c>
      <c r="AD81" s="59">
        <v>0</v>
      </c>
      <c r="AE81" s="58">
        <v>0</v>
      </c>
    </row>
    <row r="82" spans="1:31" x14ac:dyDescent="0.25">
      <c r="A82" s="103">
        <v>8</v>
      </c>
      <c r="B82" s="104"/>
      <c r="C82" s="29" t="s">
        <v>165</v>
      </c>
      <c r="D82" s="30" t="s">
        <v>166</v>
      </c>
      <c r="E82" s="56">
        <v>0</v>
      </c>
      <c r="F82" s="57">
        <v>650</v>
      </c>
      <c r="G82" s="57">
        <v>0</v>
      </c>
      <c r="H82" s="57">
        <v>650</v>
      </c>
      <c r="I82" s="58">
        <v>-650</v>
      </c>
      <c r="J82" s="56">
        <v>0</v>
      </c>
      <c r="K82" s="57">
        <f t="shared" si="14"/>
        <v>-650</v>
      </c>
      <c r="L82" s="57">
        <v>0</v>
      </c>
      <c r="M82" s="58">
        <f t="shared" si="4"/>
        <v>-650</v>
      </c>
      <c r="N82" s="56">
        <v>0</v>
      </c>
      <c r="O82" s="57">
        <f t="shared" si="15"/>
        <v>-650</v>
      </c>
      <c r="P82" s="57">
        <v>0</v>
      </c>
      <c r="Q82" s="58">
        <f t="shared" si="6"/>
        <v>-650</v>
      </c>
      <c r="R82" s="56">
        <v>0</v>
      </c>
      <c r="S82" s="57">
        <f t="shared" si="7"/>
        <v>-650</v>
      </c>
      <c r="T82" s="57">
        <v>0</v>
      </c>
      <c r="U82" s="58">
        <v>0</v>
      </c>
      <c r="V82" s="56">
        <v>0</v>
      </c>
      <c r="W82" s="57">
        <f t="shared" si="9"/>
        <v>0</v>
      </c>
      <c r="X82" s="57">
        <v>0</v>
      </c>
      <c r="Y82" s="58">
        <f t="shared" si="10"/>
        <v>0</v>
      </c>
      <c r="Z82" s="56">
        <v>0</v>
      </c>
      <c r="AA82" s="57">
        <v>600</v>
      </c>
      <c r="AB82" s="57">
        <v>300</v>
      </c>
      <c r="AC82" s="58">
        <f t="shared" si="11"/>
        <v>300</v>
      </c>
      <c r="AD82" s="59">
        <v>0</v>
      </c>
      <c r="AE82" s="58">
        <v>0</v>
      </c>
    </row>
    <row r="83" spans="1:31" x14ac:dyDescent="0.25">
      <c r="A83" s="103">
        <v>9</v>
      </c>
      <c r="B83" s="104"/>
      <c r="C83" s="29" t="s">
        <v>167</v>
      </c>
      <c r="D83" s="30" t="s">
        <v>168</v>
      </c>
      <c r="E83" s="56">
        <v>0</v>
      </c>
      <c r="F83" s="57">
        <v>600</v>
      </c>
      <c r="G83" s="57">
        <v>0</v>
      </c>
      <c r="H83" s="57">
        <v>600</v>
      </c>
      <c r="I83" s="58">
        <f t="shared" si="23"/>
        <v>-600</v>
      </c>
      <c r="J83" s="56">
        <v>0</v>
      </c>
      <c r="K83" s="57">
        <f t="shared" si="14"/>
        <v>-600</v>
      </c>
      <c r="L83" s="57">
        <v>0</v>
      </c>
      <c r="M83" s="58">
        <f t="shared" si="4"/>
        <v>-600</v>
      </c>
      <c r="N83" s="56">
        <v>0</v>
      </c>
      <c r="O83" s="57">
        <f t="shared" si="15"/>
        <v>-600</v>
      </c>
      <c r="P83" s="57">
        <v>0</v>
      </c>
      <c r="Q83" s="58">
        <f t="shared" si="6"/>
        <v>-600</v>
      </c>
      <c r="R83" s="56">
        <v>0</v>
      </c>
      <c r="S83" s="57">
        <v>0</v>
      </c>
      <c r="T83" s="57">
        <v>0</v>
      </c>
      <c r="U83" s="58">
        <v>0</v>
      </c>
      <c r="V83" s="56">
        <v>0</v>
      </c>
      <c r="W83" s="57">
        <f t="shared" si="9"/>
        <v>0</v>
      </c>
      <c r="X83" s="57">
        <v>0</v>
      </c>
      <c r="Y83" s="58">
        <f t="shared" si="10"/>
        <v>0</v>
      </c>
      <c r="Z83" s="56">
        <v>0</v>
      </c>
      <c r="AA83" s="57">
        <v>300</v>
      </c>
      <c r="AB83" s="57">
        <v>300</v>
      </c>
      <c r="AC83" s="58">
        <f t="shared" si="11"/>
        <v>0</v>
      </c>
      <c r="AD83" s="59">
        <v>0</v>
      </c>
      <c r="AE83" s="58">
        <v>0</v>
      </c>
    </row>
    <row r="84" spans="1:31" x14ac:dyDescent="0.25">
      <c r="A84" s="103">
        <v>10</v>
      </c>
      <c r="B84" s="104"/>
      <c r="C84" s="29" t="s">
        <v>169</v>
      </c>
      <c r="D84" s="30" t="s">
        <v>170</v>
      </c>
      <c r="E84" s="56">
        <v>0</v>
      </c>
      <c r="F84" s="57">
        <v>600</v>
      </c>
      <c r="G84" s="57">
        <v>0</v>
      </c>
      <c r="H84" s="57">
        <v>600</v>
      </c>
      <c r="I84" s="58">
        <f t="shared" si="23"/>
        <v>-600</v>
      </c>
      <c r="J84" s="56">
        <v>0</v>
      </c>
      <c r="K84" s="57">
        <f t="shared" si="14"/>
        <v>-600</v>
      </c>
      <c r="L84" s="57">
        <v>0</v>
      </c>
      <c r="M84" s="58">
        <f t="shared" si="4"/>
        <v>-600</v>
      </c>
      <c r="N84" s="56">
        <v>0</v>
      </c>
      <c r="O84" s="57">
        <f t="shared" si="15"/>
        <v>-600</v>
      </c>
      <c r="P84" s="57">
        <v>0</v>
      </c>
      <c r="Q84" s="58">
        <f t="shared" si="6"/>
        <v>-600</v>
      </c>
      <c r="R84" s="56">
        <v>0</v>
      </c>
      <c r="S84" s="57">
        <v>0</v>
      </c>
      <c r="T84" s="57">
        <v>0</v>
      </c>
      <c r="U84" s="58">
        <f t="shared" si="8"/>
        <v>0</v>
      </c>
      <c r="V84" s="56">
        <v>0</v>
      </c>
      <c r="W84" s="57">
        <f t="shared" si="9"/>
        <v>0</v>
      </c>
      <c r="X84" s="57">
        <v>0</v>
      </c>
      <c r="Y84" s="58">
        <f t="shared" si="10"/>
        <v>0</v>
      </c>
      <c r="Z84" s="56">
        <v>0</v>
      </c>
      <c r="AA84" s="57">
        <v>500</v>
      </c>
      <c r="AB84" s="57">
        <v>500</v>
      </c>
      <c r="AC84" s="58">
        <f t="shared" si="11"/>
        <v>0</v>
      </c>
      <c r="AD84" s="59">
        <v>0</v>
      </c>
      <c r="AE84" s="58">
        <v>0</v>
      </c>
    </row>
    <row r="85" spans="1:31" x14ac:dyDescent="0.25">
      <c r="A85" s="99">
        <v>11</v>
      </c>
      <c r="B85" s="104"/>
      <c r="C85" s="29" t="s">
        <v>171</v>
      </c>
      <c r="D85" s="30" t="s">
        <v>172</v>
      </c>
      <c r="E85" s="56">
        <v>0</v>
      </c>
      <c r="F85" s="57">
        <v>850</v>
      </c>
      <c r="G85" s="57">
        <v>0</v>
      </c>
      <c r="H85" s="57">
        <v>850</v>
      </c>
      <c r="I85" s="58">
        <f t="shared" si="23"/>
        <v>-850</v>
      </c>
      <c r="J85" s="56">
        <v>0</v>
      </c>
      <c r="K85" s="57">
        <f t="shared" si="14"/>
        <v>-850</v>
      </c>
      <c r="L85" s="57">
        <v>0</v>
      </c>
      <c r="M85" s="58">
        <f t="shared" si="4"/>
        <v>-850</v>
      </c>
      <c r="N85" s="56">
        <v>0</v>
      </c>
      <c r="O85" s="57">
        <f t="shared" si="15"/>
        <v>-850</v>
      </c>
      <c r="P85" s="57">
        <v>0</v>
      </c>
      <c r="Q85" s="58">
        <f t="shared" si="6"/>
        <v>-850</v>
      </c>
      <c r="R85" s="56">
        <v>0</v>
      </c>
      <c r="S85" s="57">
        <f t="shared" si="7"/>
        <v>-850</v>
      </c>
      <c r="T85" s="57">
        <v>0</v>
      </c>
      <c r="U85" s="58">
        <f t="shared" si="8"/>
        <v>-850</v>
      </c>
      <c r="V85" s="56">
        <v>0</v>
      </c>
      <c r="W85" s="57">
        <f t="shared" si="9"/>
        <v>-850</v>
      </c>
      <c r="X85" s="57">
        <v>0</v>
      </c>
      <c r="Y85" s="58">
        <f t="shared" si="10"/>
        <v>-850</v>
      </c>
      <c r="Z85" s="56">
        <v>0</v>
      </c>
      <c r="AA85" s="57">
        <v>500</v>
      </c>
      <c r="AB85" s="57">
        <v>450</v>
      </c>
      <c r="AC85" s="58">
        <f t="shared" si="11"/>
        <v>50</v>
      </c>
      <c r="AD85" s="59">
        <v>0</v>
      </c>
      <c r="AE85" s="58">
        <v>0</v>
      </c>
    </row>
    <row r="86" spans="1:31" x14ac:dyDescent="0.25">
      <c r="A86" s="103">
        <v>12</v>
      </c>
      <c r="B86" s="104"/>
      <c r="C86" s="29" t="s">
        <v>173</v>
      </c>
      <c r="D86" s="30" t="s">
        <v>174</v>
      </c>
      <c r="E86" s="56">
        <v>0</v>
      </c>
      <c r="F86" s="57">
        <v>0</v>
      </c>
      <c r="G86" s="57">
        <f t="shared" ref="G86:G104" si="24">SUM(E86+F86)</f>
        <v>0</v>
      </c>
      <c r="H86" s="57">
        <v>0</v>
      </c>
      <c r="I86" s="58">
        <f t="shared" si="23"/>
        <v>0</v>
      </c>
      <c r="J86" s="56">
        <v>0</v>
      </c>
      <c r="K86" s="57">
        <f t="shared" si="14"/>
        <v>0</v>
      </c>
      <c r="L86" s="57">
        <v>0</v>
      </c>
      <c r="M86" s="58">
        <f t="shared" si="4"/>
        <v>0</v>
      </c>
      <c r="N86" s="56">
        <v>0</v>
      </c>
      <c r="O86" s="57">
        <f t="shared" si="15"/>
        <v>0</v>
      </c>
      <c r="P86" s="57">
        <v>0</v>
      </c>
      <c r="Q86" s="58">
        <f t="shared" si="6"/>
        <v>0</v>
      </c>
      <c r="R86" s="56">
        <v>0</v>
      </c>
      <c r="S86" s="57">
        <f t="shared" si="7"/>
        <v>0</v>
      </c>
      <c r="T86" s="57">
        <v>0</v>
      </c>
      <c r="U86" s="58">
        <v>0</v>
      </c>
      <c r="V86" s="56">
        <v>0</v>
      </c>
      <c r="W86" s="57">
        <f t="shared" si="9"/>
        <v>0</v>
      </c>
      <c r="X86" s="57">
        <v>0</v>
      </c>
      <c r="Y86" s="58">
        <f t="shared" si="10"/>
        <v>0</v>
      </c>
      <c r="Z86" s="56">
        <v>0</v>
      </c>
      <c r="AA86" s="57">
        <f t="shared" si="21"/>
        <v>0</v>
      </c>
      <c r="AB86" s="57">
        <v>0</v>
      </c>
      <c r="AC86" s="58">
        <f t="shared" si="11"/>
        <v>0</v>
      </c>
      <c r="AD86" s="59">
        <v>0</v>
      </c>
      <c r="AE86" s="58">
        <v>0</v>
      </c>
    </row>
    <row r="87" spans="1:31" x14ac:dyDescent="0.25">
      <c r="A87" s="103">
        <v>13</v>
      </c>
      <c r="B87" s="104"/>
      <c r="C87" s="29" t="s">
        <v>175</v>
      </c>
      <c r="D87" s="30" t="s">
        <v>176</v>
      </c>
      <c r="E87" s="56">
        <v>0</v>
      </c>
      <c r="F87" s="57">
        <v>500</v>
      </c>
      <c r="G87" s="57">
        <v>0</v>
      </c>
      <c r="H87" s="57">
        <v>500</v>
      </c>
      <c r="I87" s="58">
        <v>-500</v>
      </c>
      <c r="J87" s="56">
        <v>0</v>
      </c>
      <c r="K87" s="57">
        <f t="shared" si="14"/>
        <v>-500</v>
      </c>
      <c r="L87" s="57">
        <v>0</v>
      </c>
      <c r="M87" s="58">
        <f t="shared" si="4"/>
        <v>-500</v>
      </c>
      <c r="N87" s="56">
        <v>0</v>
      </c>
      <c r="O87" s="57">
        <f t="shared" si="15"/>
        <v>-500</v>
      </c>
      <c r="P87" s="57">
        <v>0</v>
      </c>
      <c r="Q87" s="58">
        <f t="shared" si="6"/>
        <v>-500</v>
      </c>
      <c r="R87" s="56">
        <v>0</v>
      </c>
      <c r="S87" s="57">
        <v>0</v>
      </c>
      <c r="T87" s="57">
        <v>0</v>
      </c>
      <c r="U87" s="58">
        <f t="shared" si="8"/>
        <v>0</v>
      </c>
      <c r="V87" s="56">
        <v>0</v>
      </c>
      <c r="W87" s="57">
        <f t="shared" si="9"/>
        <v>0</v>
      </c>
      <c r="X87" s="57">
        <v>0</v>
      </c>
      <c r="Y87" s="58">
        <f t="shared" si="10"/>
        <v>0</v>
      </c>
      <c r="Z87" s="56">
        <v>0</v>
      </c>
      <c r="AA87" s="57">
        <v>350</v>
      </c>
      <c r="AB87" s="57">
        <v>350</v>
      </c>
      <c r="AC87" s="58">
        <f t="shared" si="11"/>
        <v>0</v>
      </c>
      <c r="AD87" s="59">
        <v>0</v>
      </c>
      <c r="AE87" s="58">
        <v>0</v>
      </c>
    </row>
    <row r="88" spans="1:31" x14ac:dyDescent="0.25">
      <c r="A88" s="103">
        <v>14</v>
      </c>
      <c r="B88" s="104"/>
      <c r="C88" s="29" t="s">
        <v>177</v>
      </c>
      <c r="D88" s="30" t="s">
        <v>178</v>
      </c>
      <c r="E88" s="56">
        <v>0</v>
      </c>
      <c r="F88" s="57">
        <v>0</v>
      </c>
      <c r="G88" s="57">
        <f t="shared" si="24"/>
        <v>0</v>
      </c>
      <c r="H88" s="57">
        <v>0</v>
      </c>
      <c r="I88" s="58">
        <f t="shared" si="23"/>
        <v>0</v>
      </c>
      <c r="J88" s="56">
        <v>0</v>
      </c>
      <c r="K88" s="57">
        <f t="shared" si="14"/>
        <v>0</v>
      </c>
      <c r="L88" s="57">
        <v>0</v>
      </c>
      <c r="M88" s="58">
        <f t="shared" si="4"/>
        <v>0</v>
      </c>
      <c r="N88" s="56">
        <v>0</v>
      </c>
      <c r="O88" s="57">
        <f t="shared" si="15"/>
        <v>0</v>
      </c>
      <c r="P88" s="57">
        <v>0</v>
      </c>
      <c r="Q88" s="58">
        <f t="shared" si="6"/>
        <v>0</v>
      </c>
      <c r="R88" s="56">
        <v>0</v>
      </c>
      <c r="S88" s="57">
        <f t="shared" si="7"/>
        <v>0</v>
      </c>
      <c r="T88" s="57">
        <v>0</v>
      </c>
      <c r="U88" s="58">
        <f t="shared" si="8"/>
        <v>0</v>
      </c>
      <c r="V88" s="56">
        <v>0</v>
      </c>
      <c r="W88" s="57">
        <f t="shared" si="9"/>
        <v>0</v>
      </c>
      <c r="X88" s="57">
        <v>0</v>
      </c>
      <c r="Y88" s="58">
        <f t="shared" si="10"/>
        <v>0</v>
      </c>
      <c r="Z88" s="56">
        <v>0</v>
      </c>
      <c r="AA88" s="57">
        <v>350</v>
      </c>
      <c r="AB88" s="57">
        <v>350</v>
      </c>
      <c r="AC88" s="58">
        <f t="shared" si="11"/>
        <v>0</v>
      </c>
      <c r="AD88" s="59">
        <v>0</v>
      </c>
      <c r="AE88" s="58">
        <v>0</v>
      </c>
    </row>
    <row r="89" spans="1:31" x14ac:dyDescent="0.25">
      <c r="A89" s="103">
        <v>15</v>
      </c>
      <c r="B89" s="104"/>
      <c r="C89" s="29" t="s">
        <v>179</v>
      </c>
      <c r="D89" s="30" t="s">
        <v>180</v>
      </c>
      <c r="E89" s="56">
        <v>0</v>
      </c>
      <c r="F89" s="57">
        <v>100</v>
      </c>
      <c r="G89" s="57">
        <v>0</v>
      </c>
      <c r="H89" s="57">
        <v>100</v>
      </c>
      <c r="I89" s="58">
        <f t="shared" si="23"/>
        <v>-100</v>
      </c>
      <c r="J89" s="56">
        <v>0</v>
      </c>
      <c r="K89" s="57">
        <f t="shared" si="14"/>
        <v>-100</v>
      </c>
      <c r="L89" s="57">
        <v>0</v>
      </c>
      <c r="M89" s="58">
        <f t="shared" si="4"/>
        <v>-100</v>
      </c>
      <c r="N89" s="56">
        <v>0</v>
      </c>
      <c r="O89" s="57">
        <f t="shared" si="15"/>
        <v>-100</v>
      </c>
      <c r="P89" s="57">
        <v>0</v>
      </c>
      <c r="Q89" s="58">
        <f t="shared" si="6"/>
        <v>-100</v>
      </c>
      <c r="R89" s="56">
        <v>0</v>
      </c>
      <c r="S89" s="57">
        <f t="shared" si="7"/>
        <v>-100</v>
      </c>
      <c r="T89" s="57">
        <v>0</v>
      </c>
      <c r="U89" s="58">
        <f t="shared" si="8"/>
        <v>-100</v>
      </c>
      <c r="V89" s="56">
        <v>0</v>
      </c>
      <c r="W89" s="57">
        <f t="shared" si="9"/>
        <v>-100</v>
      </c>
      <c r="X89" s="57">
        <v>0</v>
      </c>
      <c r="Y89" s="58">
        <f t="shared" si="10"/>
        <v>-100</v>
      </c>
      <c r="Z89" s="56">
        <v>0</v>
      </c>
      <c r="AA89" s="57">
        <v>100</v>
      </c>
      <c r="AB89" s="57">
        <v>50</v>
      </c>
      <c r="AC89" s="58"/>
      <c r="AD89" s="59">
        <v>0</v>
      </c>
      <c r="AE89" s="58">
        <v>0</v>
      </c>
    </row>
    <row r="90" spans="1:31" x14ac:dyDescent="0.25">
      <c r="A90" s="99">
        <v>16</v>
      </c>
      <c r="B90" s="104"/>
      <c r="C90" s="29" t="s">
        <v>181</v>
      </c>
      <c r="D90" s="30" t="s">
        <v>182</v>
      </c>
      <c r="E90" s="56">
        <v>0</v>
      </c>
      <c r="F90" s="57">
        <v>0</v>
      </c>
      <c r="G90" s="57">
        <f t="shared" si="24"/>
        <v>0</v>
      </c>
      <c r="H90" s="57">
        <v>0</v>
      </c>
      <c r="I90" s="58">
        <f t="shared" si="23"/>
        <v>0</v>
      </c>
      <c r="J90" s="56">
        <v>0</v>
      </c>
      <c r="K90" s="57">
        <f t="shared" si="14"/>
        <v>0</v>
      </c>
      <c r="L90" s="57">
        <v>0</v>
      </c>
      <c r="M90" s="58">
        <f t="shared" si="4"/>
        <v>0</v>
      </c>
      <c r="N90" s="56">
        <v>0</v>
      </c>
      <c r="O90" s="57">
        <f t="shared" si="15"/>
        <v>0</v>
      </c>
      <c r="P90" s="57">
        <v>0</v>
      </c>
      <c r="Q90" s="58">
        <f t="shared" si="6"/>
        <v>0</v>
      </c>
      <c r="R90" s="56">
        <v>0</v>
      </c>
      <c r="S90" s="57">
        <f t="shared" si="7"/>
        <v>0</v>
      </c>
      <c r="T90" s="57">
        <v>0</v>
      </c>
      <c r="U90" s="58">
        <f t="shared" si="8"/>
        <v>0</v>
      </c>
      <c r="V90" s="56">
        <v>0</v>
      </c>
      <c r="W90" s="57">
        <f t="shared" si="9"/>
        <v>0</v>
      </c>
      <c r="X90" s="57">
        <v>0</v>
      </c>
      <c r="Y90" s="58">
        <f t="shared" si="10"/>
        <v>0</v>
      </c>
      <c r="Z90" s="56">
        <v>0</v>
      </c>
      <c r="AA90" s="57">
        <f t="shared" si="21"/>
        <v>0</v>
      </c>
      <c r="AB90" s="57">
        <v>50</v>
      </c>
      <c r="AC90" s="58">
        <f t="shared" si="11"/>
        <v>-50</v>
      </c>
      <c r="AD90" s="59">
        <v>0</v>
      </c>
      <c r="AE90" s="58">
        <v>0</v>
      </c>
    </row>
    <row r="91" spans="1:31" x14ac:dyDescent="0.25">
      <c r="A91" s="103">
        <v>17</v>
      </c>
      <c r="B91" s="104"/>
      <c r="C91" s="29" t="s">
        <v>183</v>
      </c>
      <c r="D91" s="30" t="s">
        <v>184</v>
      </c>
      <c r="E91" s="56">
        <v>0</v>
      </c>
      <c r="F91" s="57">
        <v>50</v>
      </c>
      <c r="G91" s="57">
        <v>0</v>
      </c>
      <c r="H91" s="57">
        <v>50</v>
      </c>
      <c r="I91" s="58">
        <v>-50</v>
      </c>
      <c r="J91" s="56">
        <v>0</v>
      </c>
      <c r="K91" s="57">
        <f t="shared" si="14"/>
        <v>-50</v>
      </c>
      <c r="L91" s="57">
        <v>0</v>
      </c>
      <c r="M91" s="58">
        <f t="shared" si="4"/>
        <v>-50</v>
      </c>
      <c r="N91" s="56">
        <v>0</v>
      </c>
      <c r="O91" s="57">
        <f t="shared" si="15"/>
        <v>-50</v>
      </c>
      <c r="P91" s="57">
        <v>0</v>
      </c>
      <c r="Q91" s="58">
        <f t="shared" si="6"/>
        <v>-50</v>
      </c>
      <c r="R91" s="56">
        <v>0</v>
      </c>
      <c r="S91" s="57">
        <v>0</v>
      </c>
      <c r="T91" s="57">
        <v>0</v>
      </c>
      <c r="U91" s="58">
        <f t="shared" si="8"/>
        <v>0</v>
      </c>
      <c r="V91" s="56">
        <v>0</v>
      </c>
      <c r="W91" s="57">
        <f>SUM(U91+V91)</f>
        <v>0</v>
      </c>
      <c r="X91" s="57">
        <v>0</v>
      </c>
      <c r="Y91" s="58">
        <f t="shared" si="10"/>
        <v>0</v>
      </c>
      <c r="Z91" s="56">
        <v>0</v>
      </c>
      <c r="AA91" s="57">
        <f t="shared" si="21"/>
        <v>0</v>
      </c>
      <c r="AB91" s="57">
        <v>0</v>
      </c>
      <c r="AC91" s="58">
        <f t="shared" si="11"/>
        <v>0</v>
      </c>
      <c r="AD91" s="59">
        <v>0</v>
      </c>
      <c r="AE91" s="58">
        <v>0</v>
      </c>
    </row>
    <row r="92" spans="1:31" x14ac:dyDescent="0.25">
      <c r="A92" s="103">
        <v>18</v>
      </c>
      <c r="B92" s="104"/>
      <c r="C92" s="29" t="s">
        <v>185</v>
      </c>
      <c r="D92" s="30" t="s">
        <v>186</v>
      </c>
      <c r="E92" s="56">
        <v>0</v>
      </c>
      <c r="F92" s="57">
        <v>400</v>
      </c>
      <c r="G92" s="57">
        <v>0</v>
      </c>
      <c r="H92" s="57">
        <v>400</v>
      </c>
      <c r="I92" s="58">
        <f t="shared" si="23"/>
        <v>-400</v>
      </c>
      <c r="J92" s="56">
        <v>0</v>
      </c>
      <c r="K92" s="57">
        <f t="shared" si="14"/>
        <v>-400</v>
      </c>
      <c r="L92" s="57">
        <v>0</v>
      </c>
      <c r="M92" s="58">
        <f t="shared" si="4"/>
        <v>-400</v>
      </c>
      <c r="N92" s="56">
        <v>0</v>
      </c>
      <c r="O92" s="57">
        <f t="shared" si="15"/>
        <v>-400</v>
      </c>
      <c r="P92" s="57">
        <v>0</v>
      </c>
      <c r="Q92" s="58">
        <v>0</v>
      </c>
      <c r="R92" s="56">
        <v>0</v>
      </c>
      <c r="S92" s="57">
        <f t="shared" si="7"/>
        <v>0</v>
      </c>
      <c r="T92" s="57">
        <v>0</v>
      </c>
      <c r="U92" s="58">
        <f t="shared" si="8"/>
        <v>0</v>
      </c>
      <c r="V92" s="56">
        <v>0</v>
      </c>
      <c r="W92" s="57">
        <f t="shared" si="9"/>
        <v>0</v>
      </c>
      <c r="X92" s="57">
        <v>0</v>
      </c>
      <c r="Y92" s="58">
        <f t="shared" si="10"/>
        <v>0</v>
      </c>
      <c r="Z92" s="56">
        <v>0</v>
      </c>
      <c r="AA92" s="57">
        <f t="shared" si="21"/>
        <v>0</v>
      </c>
      <c r="AB92" s="57">
        <v>0</v>
      </c>
      <c r="AC92" s="58">
        <f t="shared" si="11"/>
        <v>0</v>
      </c>
      <c r="AD92" s="59">
        <v>0</v>
      </c>
      <c r="AE92" s="58">
        <v>0</v>
      </c>
    </row>
    <row r="93" spans="1:31" x14ac:dyDescent="0.25">
      <c r="A93" s="103">
        <v>19</v>
      </c>
      <c r="B93" s="104"/>
      <c r="C93" s="29" t="s">
        <v>187</v>
      </c>
      <c r="D93" s="30" t="s">
        <v>188</v>
      </c>
      <c r="E93" s="56">
        <v>0</v>
      </c>
      <c r="F93" s="57">
        <v>0</v>
      </c>
      <c r="G93" s="57">
        <f t="shared" si="24"/>
        <v>0</v>
      </c>
      <c r="H93" s="57">
        <v>0</v>
      </c>
      <c r="I93" s="58">
        <f t="shared" si="23"/>
        <v>0</v>
      </c>
      <c r="J93" s="56">
        <v>0</v>
      </c>
      <c r="K93" s="57">
        <f t="shared" si="14"/>
        <v>0</v>
      </c>
      <c r="L93" s="57">
        <v>0</v>
      </c>
      <c r="M93" s="58">
        <f t="shared" si="4"/>
        <v>0</v>
      </c>
      <c r="N93" s="56">
        <v>0</v>
      </c>
      <c r="O93" s="57">
        <f t="shared" si="15"/>
        <v>0</v>
      </c>
      <c r="P93" s="57">
        <v>0</v>
      </c>
      <c r="Q93" s="58">
        <f t="shared" si="6"/>
        <v>0</v>
      </c>
      <c r="R93" s="56">
        <v>0</v>
      </c>
      <c r="S93" s="57">
        <f t="shared" si="7"/>
        <v>0</v>
      </c>
      <c r="T93" s="57">
        <v>0</v>
      </c>
      <c r="U93" s="58">
        <f t="shared" si="8"/>
        <v>0</v>
      </c>
      <c r="V93" s="56">
        <v>0</v>
      </c>
      <c r="W93" s="57">
        <f t="shared" si="9"/>
        <v>0</v>
      </c>
      <c r="X93" s="57">
        <v>0</v>
      </c>
      <c r="Y93" s="58">
        <v>0</v>
      </c>
      <c r="Z93" s="56">
        <v>0</v>
      </c>
      <c r="AA93" s="57">
        <v>350</v>
      </c>
      <c r="AB93" s="57">
        <v>350</v>
      </c>
      <c r="AC93" s="58">
        <f t="shared" si="11"/>
        <v>0</v>
      </c>
      <c r="AD93" s="59">
        <v>0</v>
      </c>
      <c r="AE93" s="58">
        <v>0</v>
      </c>
    </row>
    <row r="94" spans="1:31" x14ac:dyDescent="0.25">
      <c r="A94" s="103">
        <v>20</v>
      </c>
      <c r="B94" s="104"/>
      <c r="C94" s="29" t="s">
        <v>189</v>
      </c>
      <c r="D94" s="30" t="s">
        <v>190</v>
      </c>
      <c r="E94" s="56">
        <v>0</v>
      </c>
      <c r="F94" s="57">
        <v>0</v>
      </c>
      <c r="G94" s="57">
        <f t="shared" si="24"/>
        <v>0</v>
      </c>
      <c r="H94" s="57">
        <v>0</v>
      </c>
      <c r="I94" s="58">
        <f t="shared" si="23"/>
        <v>0</v>
      </c>
      <c r="J94" s="56">
        <v>0</v>
      </c>
      <c r="K94" s="57">
        <f t="shared" si="14"/>
        <v>0</v>
      </c>
      <c r="L94" s="57">
        <v>0</v>
      </c>
      <c r="M94" s="58">
        <f t="shared" si="4"/>
        <v>0</v>
      </c>
      <c r="N94" s="56">
        <v>0</v>
      </c>
      <c r="O94" s="57">
        <f t="shared" si="15"/>
        <v>0</v>
      </c>
      <c r="P94" s="57">
        <v>0</v>
      </c>
      <c r="Q94" s="58">
        <f t="shared" si="6"/>
        <v>0</v>
      </c>
      <c r="R94" s="56">
        <v>0</v>
      </c>
      <c r="S94" s="57">
        <f t="shared" si="7"/>
        <v>0</v>
      </c>
      <c r="T94" s="57">
        <v>0</v>
      </c>
      <c r="U94" s="58">
        <f t="shared" si="8"/>
        <v>0</v>
      </c>
      <c r="V94" s="56">
        <v>0</v>
      </c>
      <c r="W94" s="57">
        <f t="shared" si="9"/>
        <v>0</v>
      </c>
      <c r="X94" s="57">
        <v>0</v>
      </c>
      <c r="Y94" s="58">
        <f t="shared" si="10"/>
        <v>0</v>
      </c>
      <c r="Z94" s="56">
        <v>0</v>
      </c>
      <c r="AA94" s="57">
        <f t="shared" si="21"/>
        <v>0</v>
      </c>
      <c r="AB94" s="57">
        <v>0</v>
      </c>
      <c r="AC94" s="58">
        <f t="shared" si="11"/>
        <v>0</v>
      </c>
      <c r="AD94" s="59">
        <v>0</v>
      </c>
      <c r="AE94" s="58">
        <v>0</v>
      </c>
    </row>
    <row r="95" spans="1:31" x14ac:dyDescent="0.25">
      <c r="A95" s="99">
        <v>21</v>
      </c>
      <c r="B95" s="104"/>
      <c r="C95" s="29" t="s">
        <v>191</v>
      </c>
      <c r="D95" s="30" t="s">
        <v>192</v>
      </c>
      <c r="E95" s="56">
        <v>0</v>
      </c>
      <c r="F95" s="57">
        <v>350</v>
      </c>
      <c r="G95" s="57">
        <v>0</v>
      </c>
      <c r="H95" s="57">
        <v>350</v>
      </c>
      <c r="I95" s="58">
        <f t="shared" si="23"/>
        <v>-350</v>
      </c>
      <c r="J95" s="56">
        <v>0</v>
      </c>
      <c r="K95" s="57">
        <f t="shared" si="14"/>
        <v>-350</v>
      </c>
      <c r="L95" s="57">
        <v>0</v>
      </c>
      <c r="M95" s="58">
        <f t="shared" si="4"/>
        <v>-350</v>
      </c>
      <c r="N95" s="56">
        <v>0</v>
      </c>
      <c r="O95" s="57">
        <v>0</v>
      </c>
      <c r="P95" s="57">
        <v>0</v>
      </c>
      <c r="Q95" s="58">
        <f t="shared" si="6"/>
        <v>0</v>
      </c>
      <c r="R95" s="56">
        <v>0</v>
      </c>
      <c r="S95" s="57">
        <f t="shared" si="7"/>
        <v>0</v>
      </c>
      <c r="T95" s="57">
        <v>0</v>
      </c>
      <c r="U95" s="58">
        <f t="shared" si="8"/>
        <v>0</v>
      </c>
      <c r="V95" s="56">
        <v>0</v>
      </c>
      <c r="W95" s="57">
        <f t="shared" si="9"/>
        <v>0</v>
      </c>
      <c r="X95" s="57">
        <v>0</v>
      </c>
      <c r="Y95" s="58">
        <f t="shared" si="10"/>
        <v>0</v>
      </c>
      <c r="Z95" s="56">
        <v>0</v>
      </c>
      <c r="AA95" s="57">
        <v>200</v>
      </c>
      <c r="AB95" s="57">
        <v>200</v>
      </c>
      <c r="AC95" s="58">
        <f t="shared" si="11"/>
        <v>0</v>
      </c>
      <c r="AD95" s="59">
        <v>0</v>
      </c>
      <c r="AE95" s="58">
        <v>0</v>
      </c>
    </row>
    <row r="96" spans="1:31" x14ac:dyDescent="0.25">
      <c r="A96" s="103">
        <v>22</v>
      </c>
      <c r="B96" s="104"/>
      <c r="C96" s="29" t="s">
        <v>193</v>
      </c>
      <c r="D96" s="30" t="s">
        <v>194</v>
      </c>
      <c r="E96" s="56">
        <v>0</v>
      </c>
      <c r="F96" s="57">
        <v>50</v>
      </c>
      <c r="G96" s="57">
        <v>0</v>
      </c>
      <c r="H96" s="57">
        <v>50</v>
      </c>
      <c r="I96" s="58">
        <f t="shared" si="23"/>
        <v>-50</v>
      </c>
      <c r="J96" s="56">
        <v>0</v>
      </c>
      <c r="K96" s="57">
        <f t="shared" si="14"/>
        <v>-50</v>
      </c>
      <c r="L96" s="57">
        <v>0</v>
      </c>
      <c r="M96" s="58">
        <f t="shared" si="4"/>
        <v>-50</v>
      </c>
      <c r="N96" s="56">
        <v>0</v>
      </c>
      <c r="O96" s="57">
        <f t="shared" si="15"/>
        <v>-50</v>
      </c>
      <c r="P96" s="57">
        <v>0</v>
      </c>
      <c r="Q96" s="58">
        <f t="shared" si="6"/>
        <v>-50</v>
      </c>
      <c r="R96" s="56">
        <v>0</v>
      </c>
      <c r="S96" s="57">
        <f t="shared" si="7"/>
        <v>-50</v>
      </c>
      <c r="T96" s="57">
        <v>0</v>
      </c>
      <c r="U96" s="58">
        <f t="shared" si="8"/>
        <v>-50</v>
      </c>
      <c r="V96" s="56">
        <v>0</v>
      </c>
      <c r="W96" s="57">
        <f t="shared" si="9"/>
        <v>-50</v>
      </c>
      <c r="X96" s="57">
        <v>0</v>
      </c>
      <c r="Y96" s="58">
        <f t="shared" si="10"/>
        <v>-50</v>
      </c>
      <c r="Z96" s="56">
        <v>0</v>
      </c>
      <c r="AA96" s="57">
        <v>0</v>
      </c>
      <c r="AB96" s="57">
        <v>0</v>
      </c>
      <c r="AC96" s="58">
        <f t="shared" si="11"/>
        <v>0</v>
      </c>
      <c r="AD96" s="59">
        <v>0</v>
      </c>
      <c r="AE96" s="58">
        <v>0</v>
      </c>
    </row>
    <row r="97" spans="1:31" x14ac:dyDescent="0.25">
      <c r="A97" s="103">
        <v>23</v>
      </c>
      <c r="B97" s="104"/>
      <c r="C97" s="29" t="s">
        <v>195</v>
      </c>
      <c r="D97" s="30" t="s">
        <v>196</v>
      </c>
      <c r="E97" s="56">
        <v>0</v>
      </c>
      <c r="F97" s="57">
        <v>50</v>
      </c>
      <c r="G97" s="57">
        <v>0</v>
      </c>
      <c r="H97" s="57">
        <v>50</v>
      </c>
      <c r="I97" s="58">
        <f t="shared" si="23"/>
        <v>-50</v>
      </c>
      <c r="J97" s="56">
        <v>0</v>
      </c>
      <c r="K97" s="57">
        <f t="shared" si="14"/>
        <v>-50</v>
      </c>
      <c r="L97" s="57">
        <v>0</v>
      </c>
      <c r="M97" s="58">
        <f t="shared" si="4"/>
        <v>-50</v>
      </c>
      <c r="N97" s="56">
        <v>0</v>
      </c>
      <c r="O97" s="57">
        <v>0</v>
      </c>
      <c r="P97" s="57">
        <v>0</v>
      </c>
      <c r="Q97" s="58">
        <f t="shared" si="6"/>
        <v>0</v>
      </c>
      <c r="R97" s="56">
        <v>0</v>
      </c>
      <c r="S97" s="57">
        <f t="shared" si="7"/>
        <v>0</v>
      </c>
      <c r="T97" s="57">
        <v>0</v>
      </c>
      <c r="U97" s="58">
        <f t="shared" si="8"/>
        <v>0</v>
      </c>
      <c r="V97" s="56">
        <v>0</v>
      </c>
      <c r="W97" s="57">
        <f t="shared" si="9"/>
        <v>0</v>
      </c>
      <c r="X97" s="57">
        <v>0</v>
      </c>
      <c r="Y97" s="58">
        <f t="shared" si="10"/>
        <v>0</v>
      </c>
      <c r="Z97" s="56">
        <v>0</v>
      </c>
      <c r="AA97" s="57">
        <v>0</v>
      </c>
      <c r="AB97" s="57">
        <v>0</v>
      </c>
      <c r="AC97" s="58">
        <f t="shared" si="11"/>
        <v>0</v>
      </c>
      <c r="AD97" s="59">
        <v>0</v>
      </c>
      <c r="AE97" s="58">
        <v>0</v>
      </c>
    </row>
    <row r="98" spans="1:31" x14ac:dyDescent="0.25">
      <c r="A98" s="103">
        <v>24</v>
      </c>
      <c r="B98" s="104"/>
      <c r="C98" s="29" t="s">
        <v>197</v>
      </c>
      <c r="D98" s="30" t="s">
        <v>198</v>
      </c>
      <c r="E98" s="56">
        <v>0</v>
      </c>
      <c r="F98" s="57">
        <v>650</v>
      </c>
      <c r="G98" s="57">
        <v>0</v>
      </c>
      <c r="H98" s="57">
        <v>650</v>
      </c>
      <c r="I98" s="58">
        <f t="shared" si="23"/>
        <v>-650</v>
      </c>
      <c r="J98" s="56">
        <v>0</v>
      </c>
      <c r="K98" s="57">
        <f t="shared" si="14"/>
        <v>-650</v>
      </c>
      <c r="L98" s="57">
        <v>0</v>
      </c>
      <c r="M98" s="58">
        <f t="shared" si="4"/>
        <v>-650</v>
      </c>
      <c r="N98" s="56">
        <v>0</v>
      </c>
      <c r="O98" s="57">
        <v>0</v>
      </c>
      <c r="P98" s="57">
        <v>0</v>
      </c>
      <c r="Q98" s="58">
        <f t="shared" si="6"/>
        <v>0</v>
      </c>
      <c r="R98" s="56">
        <v>0</v>
      </c>
      <c r="S98" s="57">
        <f t="shared" si="7"/>
        <v>0</v>
      </c>
      <c r="T98" s="57">
        <v>0</v>
      </c>
      <c r="U98" s="58">
        <f t="shared" si="8"/>
        <v>0</v>
      </c>
      <c r="V98" s="56">
        <v>0</v>
      </c>
      <c r="W98" s="57">
        <f t="shared" si="9"/>
        <v>0</v>
      </c>
      <c r="X98" s="57">
        <v>0</v>
      </c>
      <c r="Y98" s="58">
        <f t="shared" si="10"/>
        <v>0</v>
      </c>
      <c r="Z98" s="56">
        <v>0</v>
      </c>
      <c r="AA98" s="57">
        <v>650</v>
      </c>
      <c r="AB98" s="57">
        <v>650</v>
      </c>
      <c r="AC98" s="58">
        <f t="shared" si="11"/>
        <v>0</v>
      </c>
      <c r="AD98" s="59">
        <v>0</v>
      </c>
      <c r="AE98" s="58">
        <v>0</v>
      </c>
    </row>
    <row r="99" spans="1:31" x14ac:dyDescent="0.25">
      <c r="A99" s="103">
        <v>25</v>
      </c>
      <c r="B99" s="104"/>
      <c r="C99" s="29" t="s">
        <v>199</v>
      </c>
      <c r="D99" s="30" t="s">
        <v>200</v>
      </c>
      <c r="E99" s="56">
        <v>0</v>
      </c>
      <c r="F99" s="57">
        <v>0</v>
      </c>
      <c r="G99" s="57">
        <f t="shared" si="24"/>
        <v>0</v>
      </c>
      <c r="H99" s="57">
        <v>250</v>
      </c>
      <c r="I99" s="58">
        <f t="shared" si="23"/>
        <v>-250</v>
      </c>
      <c r="J99" s="56">
        <v>0</v>
      </c>
      <c r="K99" s="57">
        <f t="shared" si="14"/>
        <v>-250</v>
      </c>
      <c r="L99" s="57">
        <v>0</v>
      </c>
      <c r="M99" s="58">
        <f t="shared" si="4"/>
        <v>-250</v>
      </c>
      <c r="N99" s="56">
        <v>0</v>
      </c>
      <c r="O99" s="57">
        <f t="shared" si="15"/>
        <v>-250</v>
      </c>
      <c r="P99" s="57">
        <v>0</v>
      </c>
      <c r="Q99" s="58">
        <f t="shared" si="6"/>
        <v>-250</v>
      </c>
      <c r="R99" s="56">
        <v>0</v>
      </c>
      <c r="S99" s="57">
        <f t="shared" si="7"/>
        <v>-250</v>
      </c>
      <c r="T99" s="57">
        <v>0</v>
      </c>
      <c r="U99" s="58">
        <v>0</v>
      </c>
      <c r="V99" s="56">
        <v>0</v>
      </c>
      <c r="W99" s="57">
        <f t="shared" si="9"/>
        <v>0</v>
      </c>
      <c r="X99" s="57">
        <v>0</v>
      </c>
      <c r="Y99" s="58">
        <f t="shared" si="10"/>
        <v>0</v>
      </c>
      <c r="Z99" s="56">
        <v>0</v>
      </c>
      <c r="AA99" s="57">
        <f t="shared" si="21"/>
        <v>0</v>
      </c>
      <c r="AB99" s="57">
        <v>0</v>
      </c>
      <c r="AC99" s="58">
        <f t="shared" si="11"/>
        <v>0</v>
      </c>
      <c r="AD99" s="59">
        <v>0</v>
      </c>
      <c r="AE99" s="58">
        <v>0</v>
      </c>
    </row>
    <row r="100" spans="1:31" x14ac:dyDescent="0.25">
      <c r="A100" s="99">
        <v>26</v>
      </c>
      <c r="B100" s="104"/>
      <c r="C100" s="29" t="s">
        <v>201</v>
      </c>
      <c r="D100" s="30" t="s">
        <v>202</v>
      </c>
      <c r="E100" s="56">
        <v>0</v>
      </c>
      <c r="F100" s="57">
        <v>0</v>
      </c>
      <c r="G100" s="57">
        <f t="shared" si="24"/>
        <v>0</v>
      </c>
      <c r="H100" s="57">
        <v>0</v>
      </c>
      <c r="I100" s="58">
        <f t="shared" si="23"/>
        <v>0</v>
      </c>
      <c r="J100" s="56">
        <v>0</v>
      </c>
      <c r="K100" s="57">
        <v>0</v>
      </c>
      <c r="L100" s="57">
        <v>0</v>
      </c>
      <c r="M100" s="58">
        <f t="shared" si="4"/>
        <v>0</v>
      </c>
      <c r="N100" s="56">
        <v>0</v>
      </c>
      <c r="O100" s="57">
        <f t="shared" si="15"/>
        <v>0</v>
      </c>
      <c r="P100" s="57">
        <v>0</v>
      </c>
      <c r="Q100" s="58">
        <f t="shared" si="6"/>
        <v>0</v>
      </c>
      <c r="R100" s="56">
        <v>0</v>
      </c>
      <c r="S100" s="57">
        <v>0</v>
      </c>
      <c r="T100" s="57">
        <v>0</v>
      </c>
      <c r="U100" s="58">
        <v>0</v>
      </c>
      <c r="V100" s="56">
        <v>0</v>
      </c>
      <c r="W100" s="57">
        <f t="shared" si="9"/>
        <v>0</v>
      </c>
      <c r="X100" s="57">
        <v>0</v>
      </c>
      <c r="Y100" s="58">
        <f t="shared" si="10"/>
        <v>0</v>
      </c>
      <c r="Z100" s="56">
        <v>0</v>
      </c>
      <c r="AA100" s="57">
        <f t="shared" si="21"/>
        <v>0</v>
      </c>
      <c r="AB100" s="57">
        <v>0</v>
      </c>
      <c r="AC100" s="58">
        <f t="shared" si="11"/>
        <v>0</v>
      </c>
      <c r="AD100" s="59">
        <v>0</v>
      </c>
      <c r="AE100" s="58">
        <v>0</v>
      </c>
    </row>
    <row r="101" spans="1:31" x14ac:dyDescent="0.25">
      <c r="A101" s="103">
        <v>27</v>
      </c>
      <c r="B101" s="104"/>
      <c r="C101" s="29" t="s">
        <v>203</v>
      </c>
      <c r="D101" s="30" t="s">
        <v>204</v>
      </c>
      <c r="E101" s="56">
        <v>0</v>
      </c>
      <c r="F101" s="57">
        <v>350</v>
      </c>
      <c r="G101" s="57">
        <v>0</v>
      </c>
      <c r="H101" s="57">
        <v>350</v>
      </c>
      <c r="I101" s="58">
        <f t="shared" si="23"/>
        <v>-350</v>
      </c>
      <c r="J101" s="56">
        <v>0</v>
      </c>
      <c r="K101" s="57">
        <f t="shared" si="14"/>
        <v>-350</v>
      </c>
      <c r="L101" s="57">
        <v>0</v>
      </c>
      <c r="M101" s="58">
        <f t="shared" si="4"/>
        <v>-350</v>
      </c>
      <c r="N101" s="56">
        <v>0</v>
      </c>
      <c r="O101" s="57">
        <f t="shared" si="15"/>
        <v>-350</v>
      </c>
      <c r="P101" s="57">
        <v>0</v>
      </c>
      <c r="Q101" s="58">
        <f t="shared" si="6"/>
        <v>-350</v>
      </c>
      <c r="R101" s="56">
        <v>0</v>
      </c>
      <c r="S101" s="57">
        <f t="shared" si="7"/>
        <v>-350</v>
      </c>
      <c r="T101" s="57">
        <v>0</v>
      </c>
      <c r="U101" s="58">
        <f t="shared" si="8"/>
        <v>-350</v>
      </c>
      <c r="V101" s="56">
        <v>0</v>
      </c>
      <c r="W101" s="57">
        <v>0</v>
      </c>
      <c r="X101" s="57">
        <v>0</v>
      </c>
      <c r="Y101" s="58">
        <v>0</v>
      </c>
      <c r="Z101" s="56">
        <v>0</v>
      </c>
      <c r="AA101" s="57">
        <v>300</v>
      </c>
      <c r="AB101" s="57">
        <v>0</v>
      </c>
      <c r="AC101" s="58">
        <f t="shared" si="11"/>
        <v>300</v>
      </c>
      <c r="AD101" s="59">
        <v>0</v>
      </c>
      <c r="AE101" s="58">
        <v>0</v>
      </c>
    </row>
    <row r="102" spans="1:31" x14ac:dyDescent="0.25">
      <c r="A102" s="103">
        <v>28</v>
      </c>
      <c r="B102" s="104"/>
      <c r="C102" s="29" t="s">
        <v>205</v>
      </c>
      <c r="D102" s="30" t="s">
        <v>206</v>
      </c>
      <c r="E102" s="56">
        <v>0</v>
      </c>
      <c r="F102" s="57">
        <v>0</v>
      </c>
      <c r="G102" s="57">
        <f t="shared" si="24"/>
        <v>0</v>
      </c>
      <c r="H102" s="57">
        <v>0</v>
      </c>
      <c r="I102" s="58">
        <f t="shared" si="23"/>
        <v>0</v>
      </c>
      <c r="J102" s="56">
        <v>0</v>
      </c>
      <c r="K102" s="57">
        <f t="shared" si="14"/>
        <v>0</v>
      </c>
      <c r="L102" s="57">
        <v>0</v>
      </c>
      <c r="M102" s="58">
        <f t="shared" si="4"/>
        <v>0</v>
      </c>
      <c r="N102" s="56">
        <v>0</v>
      </c>
      <c r="O102" s="57">
        <f t="shared" si="15"/>
        <v>0</v>
      </c>
      <c r="P102" s="57">
        <v>0</v>
      </c>
      <c r="Q102" s="58">
        <f t="shared" si="6"/>
        <v>0</v>
      </c>
      <c r="R102" s="56">
        <v>0</v>
      </c>
      <c r="S102" s="57">
        <f t="shared" si="7"/>
        <v>0</v>
      </c>
      <c r="T102" s="57">
        <v>0</v>
      </c>
      <c r="U102" s="58">
        <f t="shared" si="8"/>
        <v>0</v>
      </c>
      <c r="V102" s="56">
        <v>0</v>
      </c>
      <c r="W102" s="57">
        <f t="shared" si="9"/>
        <v>0</v>
      </c>
      <c r="X102" s="57">
        <v>0</v>
      </c>
      <c r="Y102" s="58">
        <f t="shared" si="10"/>
        <v>0</v>
      </c>
      <c r="Z102" s="56">
        <v>0</v>
      </c>
      <c r="AA102" s="57">
        <f t="shared" si="21"/>
        <v>0</v>
      </c>
      <c r="AB102" s="57">
        <v>0</v>
      </c>
      <c r="AC102" s="58">
        <f t="shared" si="11"/>
        <v>0</v>
      </c>
      <c r="AD102" s="59">
        <v>0</v>
      </c>
      <c r="AE102" s="58">
        <v>0</v>
      </c>
    </row>
    <row r="103" spans="1:31" x14ac:dyDescent="0.25">
      <c r="A103" s="103">
        <v>29</v>
      </c>
      <c r="B103" s="104"/>
      <c r="C103" s="29" t="s">
        <v>207</v>
      </c>
      <c r="D103" s="30" t="s">
        <v>208</v>
      </c>
      <c r="E103" s="56">
        <v>0</v>
      </c>
      <c r="F103" s="57">
        <v>0</v>
      </c>
      <c r="G103" s="57">
        <f t="shared" si="24"/>
        <v>0</v>
      </c>
      <c r="H103" s="57">
        <v>0</v>
      </c>
      <c r="I103" s="58">
        <f t="shared" si="23"/>
        <v>0</v>
      </c>
      <c r="J103" s="56">
        <v>0</v>
      </c>
      <c r="K103" s="57">
        <f t="shared" si="14"/>
        <v>0</v>
      </c>
      <c r="L103" s="57">
        <v>0</v>
      </c>
      <c r="M103" s="58">
        <f t="shared" si="4"/>
        <v>0</v>
      </c>
      <c r="N103" s="56">
        <v>0</v>
      </c>
      <c r="O103" s="57">
        <f t="shared" si="15"/>
        <v>0</v>
      </c>
      <c r="P103" s="57">
        <v>0</v>
      </c>
      <c r="Q103" s="58">
        <f t="shared" si="6"/>
        <v>0</v>
      </c>
      <c r="R103" s="56">
        <v>0</v>
      </c>
      <c r="S103" s="57">
        <f t="shared" si="7"/>
        <v>0</v>
      </c>
      <c r="T103" s="57">
        <v>0</v>
      </c>
      <c r="U103" s="58">
        <f t="shared" si="8"/>
        <v>0</v>
      </c>
      <c r="V103" s="56">
        <v>0</v>
      </c>
      <c r="W103" s="57">
        <f t="shared" si="9"/>
        <v>0</v>
      </c>
      <c r="X103" s="57">
        <v>0</v>
      </c>
      <c r="Y103" s="58">
        <f t="shared" si="10"/>
        <v>0</v>
      </c>
      <c r="Z103" s="56">
        <v>0</v>
      </c>
      <c r="AA103" s="57">
        <f t="shared" si="21"/>
        <v>0</v>
      </c>
      <c r="AB103" s="57">
        <v>0</v>
      </c>
      <c r="AC103" s="58">
        <f t="shared" si="11"/>
        <v>0</v>
      </c>
      <c r="AD103" s="59">
        <v>0</v>
      </c>
      <c r="AE103" s="58">
        <v>0</v>
      </c>
    </row>
    <row r="104" spans="1:31" x14ac:dyDescent="0.25">
      <c r="A104" s="103">
        <v>30</v>
      </c>
      <c r="B104" s="104"/>
      <c r="C104" s="29" t="s">
        <v>209</v>
      </c>
      <c r="D104" s="30" t="s">
        <v>210</v>
      </c>
      <c r="E104" s="56">
        <v>0</v>
      </c>
      <c r="F104" s="57">
        <v>0</v>
      </c>
      <c r="G104" s="57">
        <f t="shared" si="24"/>
        <v>0</v>
      </c>
      <c r="H104" s="57">
        <v>0</v>
      </c>
      <c r="I104" s="58">
        <f t="shared" si="23"/>
        <v>0</v>
      </c>
      <c r="J104" s="56">
        <v>0</v>
      </c>
      <c r="K104" s="57">
        <f t="shared" si="14"/>
        <v>0</v>
      </c>
      <c r="L104" s="57">
        <v>0</v>
      </c>
      <c r="M104" s="58">
        <f t="shared" si="4"/>
        <v>0</v>
      </c>
      <c r="N104" s="56">
        <v>0</v>
      </c>
      <c r="O104" s="57">
        <f t="shared" si="15"/>
        <v>0</v>
      </c>
      <c r="P104" s="57">
        <v>0</v>
      </c>
      <c r="Q104" s="58">
        <f t="shared" si="6"/>
        <v>0</v>
      </c>
      <c r="R104" s="56">
        <v>0</v>
      </c>
      <c r="S104" s="57">
        <f t="shared" si="7"/>
        <v>0</v>
      </c>
      <c r="T104" s="57">
        <v>0</v>
      </c>
      <c r="U104" s="58">
        <f t="shared" si="8"/>
        <v>0</v>
      </c>
      <c r="V104" s="56">
        <v>0</v>
      </c>
      <c r="W104" s="57">
        <f t="shared" si="9"/>
        <v>0</v>
      </c>
      <c r="X104" s="57">
        <v>0</v>
      </c>
      <c r="Y104" s="58">
        <f t="shared" si="10"/>
        <v>0</v>
      </c>
      <c r="Z104" s="56">
        <v>0</v>
      </c>
      <c r="AA104" s="57">
        <f t="shared" si="21"/>
        <v>0</v>
      </c>
      <c r="AB104" s="57">
        <v>0</v>
      </c>
      <c r="AC104" s="58">
        <f t="shared" si="11"/>
        <v>0</v>
      </c>
      <c r="AD104" s="59">
        <v>0</v>
      </c>
      <c r="AE104" s="58">
        <v>0</v>
      </c>
    </row>
    <row r="105" spans="1:31" x14ac:dyDescent="0.25">
      <c r="A105" s="105">
        <v>31</v>
      </c>
      <c r="B105" s="104"/>
      <c r="C105" s="29" t="s">
        <v>211</v>
      </c>
      <c r="D105" s="30" t="s">
        <v>212</v>
      </c>
      <c r="E105" s="56">
        <v>0</v>
      </c>
      <c r="F105" s="57">
        <v>50</v>
      </c>
      <c r="G105" s="57">
        <v>0</v>
      </c>
      <c r="H105" s="57">
        <v>50</v>
      </c>
      <c r="I105" s="58">
        <f t="shared" si="23"/>
        <v>-50</v>
      </c>
      <c r="J105" s="56">
        <v>0</v>
      </c>
      <c r="K105" s="57">
        <f t="shared" si="14"/>
        <v>-50</v>
      </c>
      <c r="L105" s="57">
        <v>0</v>
      </c>
      <c r="M105" s="58">
        <f t="shared" si="4"/>
        <v>-50</v>
      </c>
      <c r="N105" s="56">
        <v>0</v>
      </c>
      <c r="O105" s="57">
        <f t="shared" si="15"/>
        <v>-50</v>
      </c>
      <c r="P105" s="57">
        <v>0</v>
      </c>
      <c r="Q105" s="58">
        <f t="shared" si="6"/>
        <v>-50</v>
      </c>
      <c r="R105" s="56">
        <v>0</v>
      </c>
      <c r="S105" s="57">
        <f t="shared" si="7"/>
        <v>-50</v>
      </c>
      <c r="T105" s="57">
        <v>0</v>
      </c>
      <c r="U105" s="58">
        <f t="shared" si="8"/>
        <v>-50</v>
      </c>
      <c r="V105" s="56">
        <v>0</v>
      </c>
      <c r="W105" s="57">
        <v>0</v>
      </c>
      <c r="X105" s="57">
        <v>0</v>
      </c>
      <c r="Y105" s="58">
        <v>0</v>
      </c>
      <c r="Z105" s="56">
        <v>0</v>
      </c>
      <c r="AA105" s="57">
        <v>0</v>
      </c>
      <c r="AB105" s="57">
        <v>0</v>
      </c>
      <c r="AC105" s="58">
        <f t="shared" si="11"/>
        <v>0</v>
      </c>
      <c r="AD105" s="59">
        <v>0</v>
      </c>
      <c r="AE105" s="58">
        <v>0</v>
      </c>
    </row>
    <row r="106" spans="1:31" ht="15.75" thickBot="1" x14ac:dyDescent="0.3">
      <c r="A106" s="106">
        <v>32</v>
      </c>
      <c r="B106" s="107"/>
      <c r="C106" s="36" t="s">
        <v>213</v>
      </c>
      <c r="D106" s="37" t="s">
        <v>214</v>
      </c>
      <c r="E106" s="68">
        <v>0</v>
      </c>
      <c r="F106" s="69">
        <v>0</v>
      </c>
      <c r="G106" s="69">
        <v>0</v>
      </c>
      <c r="H106" s="69">
        <v>0</v>
      </c>
      <c r="I106" s="70">
        <f t="shared" si="23"/>
        <v>0</v>
      </c>
      <c r="J106" s="68">
        <v>0</v>
      </c>
      <c r="K106" s="69">
        <f t="shared" si="14"/>
        <v>0</v>
      </c>
      <c r="L106" s="69">
        <v>0</v>
      </c>
      <c r="M106" s="70">
        <v>0</v>
      </c>
      <c r="N106" s="68">
        <v>0</v>
      </c>
      <c r="O106" s="69">
        <v>0</v>
      </c>
      <c r="P106" s="69">
        <v>0</v>
      </c>
      <c r="Q106" s="70">
        <f t="shared" si="6"/>
        <v>0</v>
      </c>
      <c r="R106" s="68">
        <v>0</v>
      </c>
      <c r="S106" s="69">
        <v>0</v>
      </c>
      <c r="T106" s="69">
        <v>0</v>
      </c>
      <c r="U106" s="70">
        <v>0</v>
      </c>
      <c r="V106" s="68">
        <v>0</v>
      </c>
      <c r="W106" s="69">
        <f t="shared" si="9"/>
        <v>0</v>
      </c>
      <c r="X106" s="69">
        <v>0</v>
      </c>
      <c r="Y106" s="70">
        <f t="shared" si="10"/>
        <v>0</v>
      </c>
      <c r="Z106" s="68">
        <v>0</v>
      </c>
      <c r="AA106" s="69">
        <v>0</v>
      </c>
      <c r="AB106" s="69">
        <v>0</v>
      </c>
      <c r="AC106" s="70">
        <f t="shared" si="11"/>
        <v>0</v>
      </c>
      <c r="AD106" s="71">
        <v>0</v>
      </c>
      <c r="AE106" s="70">
        <v>0</v>
      </c>
    </row>
    <row r="107" spans="1:31" ht="17.25" customHeight="1" thickBot="1" x14ac:dyDescent="0.3">
      <c r="A107" s="42" t="s">
        <v>39</v>
      </c>
      <c r="B107" s="43"/>
      <c r="C107" s="43"/>
      <c r="D107" s="45"/>
      <c r="E107" s="73">
        <v>0</v>
      </c>
      <c r="F107" s="74">
        <v>0</v>
      </c>
      <c r="G107" s="74">
        <f t="shared" ref="G107:I107" si="25">SUM(G76:G106)</f>
        <v>0</v>
      </c>
      <c r="H107" s="74">
        <v>0</v>
      </c>
      <c r="I107" s="75">
        <f t="shared" si="25"/>
        <v>-8400</v>
      </c>
      <c r="J107" s="73">
        <v>0</v>
      </c>
      <c r="K107" s="74">
        <f t="shared" si="14"/>
        <v>-8400</v>
      </c>
      <c r="L107" s="74">
        <f>SUM(L76:L106)</f>
        <v>0</v>
      </c>
      <c r="M107" s="75">
        <f t="shared" si="4"/>
        <v>-8400</v>
      </c>
      <c r="N107" s="73">
        <v>0</v>
      </c>
      <c r="O107" s="74">
        <f t="shared" si="15"/>
        <v>-8400</v>
      </c>
      <c r="P107" s="74">
        <v>0</v>
      </c>
      <c r="Q107" s="75">
        <f t="shared" si="6"/>
        <v>-8400</v>
      </c>
      <c r="R107" s="73">
        <f>SUM(R76:R106)</f>
        <v>0</v>
      </c>
      <c r="S107" s="74">
        <f t="shared" si="7"/>
        <v>-8400</v>
      </c>
      <c r="T107" s="74">
        <f>SUM(T76:T106)</f>
        <v>0</v>
      </c>
      <c r="U107" s="75">
        <f t="shared" si="8"/>
        <v>-8400</v>
      </c>
      <c r="V107" s="73">
        <v>0</v>
      </c>
      <c r="W107" s="74">
        <f t="shared" si="9"/>
        <v>-8400</v>
      </c>
      <c r="X107" s="74">
        <v>0</v>
      </c>
      <c r="Y107" s="75">
        <f t="shared" si="10"/>
        <v>-8400</v>
      </c>
      <c r="Z107" s="73">
        <v>0</v>
      </c>
      <c r="AA107" s="74">
        <f>SUM(AA75:AA106)</f>
        <v>6250</v>
      </c>
      <c r="AB107" s="74">
        <f>SUM(AB75:AB106)</f>
        <v>5400</v>
      </c>
      <c r="AC107" s="75">
        <f t="shared" si="11"/>
        <v>850</v>
      </c>
      <c r="AD107" s="76">
        <v>0</v>
      </c>
      <c r="AE107" s="75">
        <v>0</v>
      </c>
    </row>
    <row r="108" spans="1:31" ht="15" customHeight="1" x14ac:dyDescent="0.25">
      <c r="A108" s="53">
        <v>1</v>
      </c>
      <c r="B108" s="54" t="s">
        <v>215</v>
      </c>
      <c r="C108" s="108" t="s">
        <v>216</v>
      </c>
      <c r="D108" s="15" t="s">
        <v>217</v>
      </c>
      <c r="E108" s="56">
        <v>0</v>
      </c>
      <c r="F108" s="57">
        <v>0</v>
      </c>
      <c r="G108" s="57">
        <f>SUM(E108+F108)</f>
        <v>0</v>
      </c>
      <c r="H108" s="57">
        <v>0</v>
      </c>
      <c r="I108" s="58">
        <f>SUM(G108-H108)</f>
        <v>0</v>
      </c>
      <c r="J108" s="56">
        <v>0</v>
      </c>
      <c r="K108" s="57">
        <f t="shared" si="14"/>
        <v>0</v>
      </c>
      <c r="L108" s="57">
        <v>0</v>
      </c>
      <c r="M108" s="58">
        <f t="shared" si="4"/>
        <v>0</v>
      </c>
      <c r="N108" s="56">
        <v>0</v>
      </c>
      <c r="O108" s="57">
        <f t="shared" si="15"/>
        <v>0</v>
      </c>
      <c r="P108" s="57">
        <v>0</v>
      </c>
      <c r="Q108" s="58">
        <f t="shared" si="6"/>
        <v>0</v>
      </c>
      <c r="R108" s="56">
        <v>0</v>
      </c>
      <c r="S108" s="57">
        <f t="shared" si="7"/>
        <v>0</v>
      </c>
      <c r="T108" s="57">
        <v>0</v>
      </c>
      <c r="U108" s="58">
        <f t="shared" si="8"/>
        <v>0</v>
      </c>
      <c r="V108" s="56">
        <v>0</v>
      </c>
      <c r="W108" s="57">
        <f t="shared" si="9"/>
        <v>0</v>
      </c>
      <c r="X108" s="57">
        <v>0</v>
      </c>
      <c r="Y108" s="58">
        <f t="shared" si="10"/>
        <v>0</v>
      </c>
      <c r="Z108" s="56">
        <v>0</v>
      </c>
      <c r="AA108" s="57">
        <f t="shared" si="21"/>
        <v>0</v>
      </c>
      <c r="AB108" s="57">
        <v>0</v>
      </c>
      <c r="AC108" s="58">
        <f t="shared" si="11"/>
        <v>0</v>
      </c>
      <c r="AD108" s="59">
        <v>0</v>
      </c>
      <c r="AE108" s="58">
        <v>0</v>
      </c>
    </row>
    <row r="109" spans="1:31" ht="17.25" customHeight="1" x14ac:dyDescent="0.25">
      <c r="A109" s="60">
        <v>2</v>
      </c>
      <c r="B109" s="61"/>
      <c r="C109" s="109" t="s">
        <v>218</v>
      </c>
      <c r="D109" s="30" t="s">
        <v>219</v>
      </c>
      <c r="E109" s="56">
        <v>0</v>
      </c>
      <c r="F109" s="57">
        <v>0</v>
      </c>
      <c r="G109" s="57">
        <f>SUM(E109+F109)</f>
        <v>0</v>
      </c>
      <c r="H109" s="57">
        <v>0</v>
      </c>
      <c r="I109" s="58">
        <f>SUM(G109-H109)</f>
        <v>0</v>
      </c>
      <c r="J109" s="56">
        <v>0</v>
      </c>
      <c r="K109" s="57">
        <f t="shared" si="14"/>
        <v>0</v>
      </c>
      <c r="L109" s="57">
        <v>0</v>
      </c>
      <c r="M109" s="58">
        <f t="shared" si="4"/>
        <v>0</v>
      </c>
      <c r="N109" s="56">
        <v>0</v>
      </c>
      <c r="O109" s="57">
        <f t="shared" si="15"/>
        <v>0</v>
      </c>
      <c r="P109" s="57">
        <v>0</v>
      </c>
      <c r="Q109" s="58">
        <f t="shared" si="6"/>
        <v>0</v>
      </c>
      <c r="R109" s="56">
        <v>0</v>
      </c>
      <c r="S109" s="57">
        <f t="shared" si="7"/>
        <v>0</v>
      </c>
      <c r="T109" s="57">
        <v>0</v>
      </c>
      <c r="U109" s="58">
        <f t="shared" si="8"/>
        <v>0</v>
      </c>
      <c r="V109" s="56">
        <v>0</v>
      </c>
      <c r="W109" s="57">
        <f t="shared" si="9"/>
        <v>0</v>
      </c>
      <c r="X109" s="57">
        <v>0</v>
      </c>
      <c r="Y109" s="58">
        <f t="shared" si="10"/>
        <v>0</v>
      </c>
      <c r="Z109" s="56">
        <v>0</v>
      </c>
      <c r="AA109" s="57">
        <f t="shared" si="21"/>
        <v>0</v>
      </c>
      <c r="AB109" s="57">
        <v>0</v>
      </c>
      <c r="AC109" s="58">
        <f t="shared" si="11"/>
        <v>0</v>
      </c>
      <c r="AD109" s="59">
        <v>0</v>
      </c>
      <c r="AE109" s="58">
        <v>0</v>
      </c>
    </row>
    <row r="110" spans="1:31" ht="12.75" customHeight="1" x14ac:dyDescent="0.25">
      <c r="A110" s="60">
        <v>3</v>
      </c>
      <c r="B110" s="61"/>
      <c r="C110" s="109" t="s">
        <v>220</v>
      </c>
      <c r="D110" s="30" t="s">
        <v>221</v>
      </c>
      <c r="E110" s="56">
        <v>0</v>
      </c>
      <c r="F110" s="57">
        <v>0</v>
      </c>
      <c r="G110" s="57">
        <f t="shared" ref="G110:G121" si="26">SUM(E110+F110)</f>
        <v>0</v>
      </c>
      <c r="H110" s="57">
        <v>0</v>
      </c>
      <c r="I110" s="58">
        <f t="shared" ref="I110:I120" si="27">SUM(G110-H110)</f>
        <v>0</v>
      </c>
      <c r="J110" s="56">
        <v>0</v>
      </c>
      <c r="K110" s="57">
        <f t="shared" si="14"/>
        <v>0</v>
      </c>
      <c r="L110" s="57">
        <v>0</v>
      </c>
      <c r="M110" s="58">
        <f t="shared" si="4"/>
        <v>0</v>
      </c>
      <c r="N110" s="56">
        <v>0</v>
      </c>
      <c r="O110" s="57">
        <f t="shared" si="15"/>
        <v>0</v>
      </c>
      <c r="P110" s="57">
        <v>0</v>
      </c>
      <c r="Q110" s="58">
        <f t="shared" si="6"/>
        <v>0</v>
      </c>
      <c r="R110" s="56">
        <v>0</v>
      </c>
      <c r="S110" s="57">
        <f t="shared" si="7"/>
        <v>0</v>
      </c>
      <c r="T110" s="57">
        <v>0</v>
      </c>
      <c r="U110" s="58">
        <f t="shared" si="8"/>
        <v>0</v>
      </c>
      <c r="V110" s="56">
        <v>0</v>
      </c>
      <c r="W110" s="57">
        <f t="shared" si="9"/>
        <v>0</v>
      </c>
      <c r="X110" s="57">
        <v>0</v>
      </c>
      <c r="Y110" s="58">
        <f t="shared" si="10"/>
        <v>0</v>
      </c>
      <c r="Z110" s="56">
        <v>0</v>
      </c>
      <c r="AA110" s="57">
        <f t="shared" si="21"/>
        <v>0</v>
      </c>
      <c r="AB110" s="57">
        <v>0</v>
      </c>
      <c r="AC110" s="58">
        <f t="shared" si="11"/>
        <v>0</v>
      </c>
      <c r="AD110" s="59">
        <v>0</v>
      </c>
      <c r="AE110" s="58">
        <v>0</v>
      </c>
    </row>
    <row r="111" spans="1:31" x14ac:dyDescent="0.25">
      <c r="A111" s="60">
        <v>4</v>
      </c>
      <c r="B111" s="61"/>
      <c r="C111" s="109" t="s">
        <v>222</v>
      </c>
      <c r="D111" s="30" t="s">
        <v>223</v>
      </c>
      <c r="E111" s="56">
        <v>0</v>
      </c>
      <c r="F111" s="57">
        <v>0</v>
      </c>
      <c r="G111" s="57">
        <f t="shared" si="26"/>
        <v>0</v>
      </c>
      <c r="H111" s="57">
        <v>0</v>
      </c>
      <c r="I111" s="58">
        <f t="shared" si="27"/>
        <v>0</v>
      </c>
      <c r="J111" s="56">
        <v>0</v>
      </c>
      <c r="K111" s="57">
        <f t="shared" si="14"/>
        <v>0</v>
      </c>
      <c r="L111" s="57">
        <v>0</v>
      </c>
      <c r="M111" s="58">
        <f t="shared" si="4"/>
        <v>0</v>
      </c>
      <c r="N111" s="56">
        <v>0</v>
      </c>
      <c r="O111" s="57">
        <f t="shared" si="15"/>
        <v>0</v>
      </c>
      <c r="P111" s="57">
        <v>0</v>
      </c>
      <c r="Q111" s="58">
        <f t="shared" si="6"/>
        <v>0</v>
      </c>
      <c r="R111" s="56">
        <v>0</v>
      </c>
      <c r="S111" s="57">
        <f t="shared" si="7"/>
        <v>0</v>
      </c>
      <c r="T111" s="57">
        <v>0</v>
      </c>
      <c r="U111" s="58">
        <f t="shared" si="8"/>
        <v>0</v>
      </c>
      <c r="V111" s="56">
        <v>0</v>
      </c>
      <c r="W111" s="57">
        <f t="shared" si="9"/>
        <v>0</v>
      </c>
      <c r="X111" s="57">
        <v>0</v>
      </c>
      <c r="Y111" s="58">
        <f t="shared" si="10"/>
        <v>0</v>
      </c>
      <c r="Z111" s="56">
        <v>0</v>
      </c>
      <c r="AA111" s="57">
        <f t="shared" si="21"/>
        <v>0</v>
      </c>
      <c r="AB111" s="57">
        <v>0</v>
      </c>
      <c r="AC111" s="58">
        <f t="shared" si="11"/>
        <v>0</v>
      </c>
      <c r="AD111" s="59">
        <v>0</v>
      </c>
      <c r="AE111" s="58">
        <v>0</v>
      </c>
    </row>
    <row r="112" spans="1:31" x14ac:dyDescent="0.25">
      <c r="A112" s="60">
        <v>5</v>
      </c>
      <c r="B112" s="61"/>
      <c r="C112" s="109" t="s">
        <v>224</v>
      </c>
      <c r="D112" s="30" t="s">
        <v>225</v>
      </c>
      <c r="E112" s="56">
        <v>0</v>
      </c>
      <c r="F112" s="57">
        <v>100</v>
      </c>
      <c r="G112" s="57">
        <v>0</v>
      </c>
      <c r="H112" s="57">
        <v>100</v>
      </c>
      <c r="I112" s="58">
        <f t="shared" si="27"/>
        <v>-100</v>
      </c>
      <c r="J112" s="56">
        <v>0</v>
      </c>
      <c r="K112" s="57">
        <f t="shared" si="14"/>
        <v>-100</v>
      </c>
      <c r="L112" s="57">
        <v>0</v>
      </c>
      <c r="M112" s="58">
        <f t="shared" si="4"/>
        <v>-100</v>
      </c>
      <c r="N112" s="56">
        <v>0</v>
      </c>
      <c r="O112" s="57">
        <f t="shared" si="15"/>
        <v>-100</v>
      </c>
      <c r="P112" s="57">
        <v>0</v>
      </c>
      <c r="Q112" s="58">
        <f t="shared" si="6"/>
        <v>-100</v>
      </c>
      <c r="R112" s="56">
        <v>0</v>
      </c>
      <c r="S112" s="57">
        <f t="shared" si="7"/>
        <v>-100</v>
      </c>
      <c r="T112" s="57">
        <v>0</v>
      </c>
      <c r="U112" s="58">
        <f t="shared" si="8"/>
        <v>-100</v>
      </c>
      <c r="V112" s="56">
        <v>0</v>
      </c>
      <c r="W112" s="57">
        <f t="shared" si="9"/>
        <v>-100</v>
      </c>
      <c r="X112" s="57">
        <v>0</v>
      </c>
      <c r="Y112" s="58">
        <f t="shared" si="10"/>
        <v>-100</v>
      </c>
      <c r="Z112" s="56">
        <v>0</v>
      </c>
      <c r="AA112" s="57">
        <v>100</v>
      </c>
      <c r="AB112" s="57">
        <v>100</v>
      </c>
      <c r="AC112" s="58">
        <f t="shared" si="11"/>
        <v>0</v>
      </c>
      <c r="AD112" s="59">
        <v>0</v>
      </c>
      <c r="AE112" s="58">
        <v>0</v>
      </c>
    </row>
    <row r="113" spans="1:31" x14ac:dyDescent="0.25">
      <c r="A113" s="60">
        <v>6</v>
      </c>
      <c r="B113" s="61"/>
      <c r="C113" s="109" t="s">
        <v>226</v>
      </c>
      <c r="D113" s="30" t="s">
        <v>227</v>
      </c>
      <c r="E113" s="56">
        <v>0</v>
      </c>
      <c r="F113" s="57">
        <v>0</v>
      </c>
      <c r="G113" s="57">
        <f t="shared" si="26"/>
        <v>0</v>
      </c>
      <c r="H113" s="57">
        <v>0</v>
      </c>
      <c r="I113" s="58">
        <f t="shared" si="27"/>
        <v>0</v>
      </c>
      <c r="J113" s="56">
        <v>0</v>
      </c>
      <c r="K113" s="57">
        <f t="shared" si="14"/>
        <v>0</v>
      </c>
      <c r="L113" s="57">
        <v>0</v>
      </c>
      <c r="M113" s="58">
        <f t="shared" si="4"/>
        <v>0</v>
      </c>
      <c r="N113" s="56">
        <v>0</v>
      </c>
      <c r="O113" s="57">
        <f t="shared" si="15"/>
        <v>0</v>
      </c>
      <c r="P113" s="57">
        <v>0</v>
      </c>
      <c r="Q113" s="58">
        <f t="shared" si="6"/>
        <v>0</v>
      </c>
      <c r="R113" s="56">
        <v>0</v>
      </c>
      <c r="S113" s="57">
        <f t="shared" si="7"/>
        <v>0</v>
      </c>
      <c r="T113" s="57">
        <v>0</v>
      </c>
      <c r="U113" s="58">
        <f t="shared" si="8"/>
        <v>0</v>
      </c>
      <c r="V113" s="56">
        <v>0</v>
      </c>
      <c r="W113" s="57">
        <f t="shared" si="9"/>
        <v>0</v>
      </c>
      <c r="X113" s="57">
        <v>0</v>
      </c>
      <c r="Y113" s="58">
        <f t="shared" si="10"/>
        <v>0</v>
      </c>
      <c r="Z113" s="56">
        <v>0</v>
      </c>
      <c r="AA113" s="57">
        <f t="shared" si="21"/>
        <v>0</v>
      </c>
      <c r="AB113" s="57">
        <v>0</v>
      </c>
      <c r="AC113" s="58">
        <f t="shared" si="11"/>
        <v>0</v>
      </c>
      <c r="AD113" s="59">
        <v>0</v>
      </c>
      <c r="AE113" s="58">
        <v>0</v>
      </c>
    </row>
    <row r="114" spans="1:31" x14ac:dyDescent="0.25">
      <c r="A114" s="60">
        <v>7</v>
      </c>
      <c r="B114" s="61"/>
      <c r="C114" s="109" t="s">
        <v>228</v>
      </c>
      <c r="D114" s="30" t="s">
        <v>229</v>
      </c>
      <c r="E114" s="56">
        <v>0</v>
      </c>
      <c r="F114" s="57">
        <v>0</v>
      </c>
      <c r="G114" s="57">
        <f t="shared" si="26"/>
        <v>0</v>
      </c>
      <c r="H114" s="57">
        <v>0</v>
      </c>
      <c r="I114" s="58">
        <f t="shared" si="27"/>
        <v>0</v>
      </c>
      <c r="J114" s="56">
        <v>0</v>
      </c>
      <c r="K114" s="57">
        <f t="shared" si="14"/>
        <v>0</v>
      </c>
      <c r="L114" s="57">
        <v>0</v>
      </c>
      <c r="M114" s="58">
        <f t="shared" si="4"/>
        <v>0</v>
      </c>
      <c r="N114" s="56">
        <v>0</v>
      </c>
      <c r="O114" s="57">
        <f t="shared" si="15"/>
        <v>0</v>
      </c>
      <c r="P114" s="57">
        <v>0</v>
      </c>
      <c r="Q114" s="58">
        <f t="shared" si="6"/>
        <v>0</v>
      </c>
      <c r="R114" s="56">
        <v>0</v>
      </c>
      <c r="S114" s="57">
        <f t="shared" si="7"/>
        <v>0</v>
      </c>
      <c r="T114" s="57">
        <v>0</v>
      </c>
      <c r="U114" s="58">
        <f t="shared" si="8"/>
        <v>0</v>
      </c>
      <c r="V114" s="56">
        <v>0</v>
      </c>
      <c r="W114" s="57">
        <f t="shared" si="9"/>
        <v>0</v>
      </c>
      <c r="X114" s="57">
        <v>0</v>
      </c>
      <c r="Y114" s="58">
        <f t="shared" si="10"/>
        <v>0</v>
      </c>
      <c r="Z114" s="56">
        <v>0</v>
      </c>
      <c r="AA114" s="57">
        <f t="shared" si="21"/>
        <v>0</v>
      </c>
      <c r="AB114" s="57">
        <v>0</v>
      </c>
      <c r="AC114" s="58">
        <f t="shared" si="11"/>
        <v>0</v>
      </c>
      <c r="AD114" s="59">
        <v>0</v>
      </c>
      <c r="AE114" s="58">
        <v>0</v>
      </c>
    </row>
    <row r="115" spans="1:31" x14ac:dyDescent="0.25">
      <c r="A115" s="60">
        <v>9</v>
      </c>
      <c r="B115" s="61"/>
      <c r="C115" s="109" t="s">
        <v>230</v>
      </c>
      <c r="D115" s="30" t="s">
        <v>231</v>
      </c>
      <c r="E115" s="56">
        <v>0</v>
      </c>
      <c r="F115" s="57">
        <v>0</v>
      </c>
      <c r="G115" s="57">
        <v>0</v>
      </c>
      <c r="H115" s="57">
        <v>0</v>
      </c>
      <c r="I115" s="58">
        <v>0</v>
      </c>
      <c r="J115" s="56">
        <v>0</v>
      </c>
      <c r="K115" s="57">
        <v>0</v>
      </c>
      <c r="L115" s="57">
        <v>0</v>
      </c>
      <c r="M115" s="58">
        <v>0</v>
      </c>
      <c r="N115" s="56">
        <v>0</v>
      </c>
      <c r="O115" s="57">
        <v>0</v>
      </c>
      <c r="P115" s="57">
        <v>0</v>
      </c>
      <c r="Q115" s="58">
        <f t="shared" si="6"/>
        <v>0</v>
      </c>
      <c r="R115" s="56">
        <v>0</v>
      </c>
      <c r="S115" s="57">
        <v>0</v>
      </c>
      <c r="T115" s="57">
        <v>0</v>
      </c>
      <c r="U115" s="58">
        <f t="shared" si="8"/>
        <v>0</v>
      </c>
      <c r="V115" s="56">
        <v>0</v>
      </c>
      <c r="W115" s="57">
        <f t="shared" si="9"/>
        <v>0</v>
      </c>
      <c r="X115" s="57">
        <v>0</v>
      </c>
      <c r="Y115" s="58">
        <f t="shared" si="10"/>
        <v>0</v>
      </c>
      <c r="Z115" s="56">
        <v>0</v>
      </c>
      <c r="AA115" s="57">
        <f t="shared" si="21"/>
        <v>0</v>
      </c>
      <c r="AB115" s="57">
        <v>0</v>
      </c>
      <c r="AC115" s="58">
        <f t="shared" si="11"/>
        <v>0</v>
      </c>
      <c r="AD115" s="59">
        <v>0</v>
      </c>
      <c r="AE115" s="58">
        <v>0</v>
      </c>
    </row>
    <row r="116" spans="1:31" x14ac:dyDescent="0.25">
      <c r="A116" s="60">
        <v>10</v>
      </c>
      <c r="B116" s="61"/>
      <c r="C116" s="109" t="s">
        <v>232</v>
      </c>
      <c r="D116" s="30" t="s">
        <v>233</v>
      </c>
      <c r="E116" s="56">
        <v>0</v>
      </c>
      <c r="F116" s="57">
        <v>0</v>
      </c>
      <c r="G116" s="57">
        <f t="shared" si="26"/>
        <v>0</v>
      </c>
      <c r="H116" s="57">
        <v>0</v>
      </c>
      <c r="I116" s="58">
        <f t="shared" si="27"/>
        <v>0</v>
      </c>
      <c r="J116" s="56">
        <v>0</v>
      </c>
      <c r="K116" s="57">
        <f t="shared" si="14"/>
        <v>0</v>
      </c>
      <c r="L116" s="57">
        <v>0</v>
      </c>
      <c r="M116" s="58">
        <f t="shared" si="4"/>
        <v>0</v>
      </c>
      <c r="N116" s="56">
        <v>0</v>
      </c>
      <c r="O116" s="57">
        <f t="shared" si="15"/>
        <v>0</v>
      </c>
      <c r="P116" s="57">
        <v>0</v>
      </c>
      <c r="Q116" s="58">
        <f t="shared" si="6"/>
        <v>0</v>
      </c>
      <c r="R116" s="56">
        <v>0</v>
      </c>
      <c r="S116" s="57">
        <f t="shared" si="7"/>
        <v>0</v>
      </c>
      <c r="T116" s="57">
        <v>0</v>
      </c>
      <c r="U116" s="58">
        <f t="shared" si="8"/>
        <v>0</v>
      </c>
      <c r="V116" s="56">
        <v>0</v>
      </c>
      <c r="W116" s="57">
        <f t="shared" si="9"/>
        <v>0</v>
      </c>
      <c r="X116" s="57">
        <v>0</v>
      </c>
      <c r="Y116" s="58">
        <f t="shared" si="10"/>
        <v>0</v>
      </c>
      <c r="Z116" s="56">
        <v>0</v>
      </c>
      <c r="AA116" s="57">
        <f t="shared" si="21"/>
        <v>0</v>
      </c>
      <c r="AB116" s="57">
        <v>0</v>
      </c>
      <c r="AC116" s="58">
        <f t="shared" si="11"/>
        <v>0</v>
      </c>
      <c r="AD116" s="59">
        <v>0</v>
      </c>
      <c r="AE116" s="58">
        <v>0</v>
      </c>
    </row>
    <row r="117" spans="1:31" x14ac:dyDescent="0.25">
      <c r="A117" s="60">
        <v>11</v>
      </c>
      <c r="B117" s="61"/>
      <c r="C117" s="109" t="s">
        <v>234</v>
      </c>
      <c r="D117" s="30" t="s">
        <v>235</v>
      </c>
      <c r="E117" s="56">
        <v>0</v>
      </c>
      <c r="F117" s="57">
        <v>0</v>
      </c>
      <c r="G117" s="57">
        <f t="shared" si="26"/>
        <v>0</v>
      </c>
      <c r="H117" s="57">
        <v>0</v>
      </c>
      <c r="I117" s="58">
        <f t="shared" si="27"/>
        <v>0</v>
      </c>
      <c r="J117" s="56">
        <v>0</v>
      </c>
      <c r="K117" s="57">
        <f t="shared" si="14"/>
        <v>0</v>
      </c>
      <c r="L117" s="57">
        <v>0</v>
      </c>
      <c r="M117" s="58">
        <f t="shared" si="4"/>
        <v>0</v>
      </c>
      <c r="N117" s="56">
        <v>0</v>
      </c>
      <c r="O117" s="57">
        <f t="shared" si="15"/>
        <v>0</v>
      </c>
      <c r="P117" s="57">
        <v>0</v>
      </c>
      <c r="Q117" s="58">
        <f t="shared" si="6"/>
        <v>0</v>
      </c>
      <c r="R117" s="56">
        <v>0</v>
      </c>
      <c r="S117" s="57">
        <f t="shared" si="7"/>
        <v>0</v>
      </c>
      <c r="T117" s="57">
        <v>0</v>
      </c>
      <c r="U117" s="58">
        <f t="shared" si="8"/>
        <v>0</v>
      </c>
      <c r="V117" s="56">
        <v>0</v>
      </c>
      <c r="W117" s="57">
        <f t="shared" si="9"/>
        <v>0</v>
      </c>
      <c r="X117" s="57">
        <v>0</v>
      </c>
      <c r="Y117" s="58">
        <f t="shared" si="10"/>
        <v>0</v>
      </c>
      <c r="Z117" s="56">
        <v>0</v>
      </c>
      <c r="AA117" s="57">
        <f t="shared" si="21"/>
        <v>0</v>
      </c>
      <c r="AB117" s="57">
        <v>0</v>
      </c>
      <c r="AC117" s="58">
        <f t="shared" si="11"/>
        <v>0</v>
      </c>
      <c r="AD117" s="59">
        <v>0</v>
      </c>
      <c r="AE117" s="58">
        <v>0</v>
      </c>
    </row>
    <row r="118" spans="1:31" x14ac:dyDescent="0.25">
      <c r="A118" s="60">
        <v>12</v>
      </c>
      <c r="B118" s="61"/>
      <c r="C118" s="109" t="s">
        <v>236</v>
      </c>
      <c r="D118" s="30" t="s">
        <v>237</v>
      </c>
      <c r="E118" s="56">
        <v>0</v>
      </c>
      <c r="F118" s="57">
        <v>0</v>
      </c>
      <c r="G118" s="57">
        <f t="shared" si="26"/>
        <v>0</v>
      </c>
      <c r="H118" s="57">
        <v>0</v>
      </c>
      <c r="I118" s="58">
        <f t="shared" si="27"/>
        <v>0</v>
      </c>
      <c r="J118" s="56">
        <v>0</v>
      </c>
      <c r="K118" s="57">
        <f t="shared" si="14"/>
        <v>0</v>
      </c>
      <c r="L118" s="57">
        <v>0</v>
      </c>
      <c r="M118" s="58">
        <f t="shared" si="4"/>
        <v>0</v>
      </c>
      <c r="N118" s="56">
        <v>0</v>
      </c>
      <c r="O118" s="57">
        <f t="shared" si="15"/>
        <v>0</v>
      </c>
      <c r="P118" s="57">
        <v>0</v>
      </c>
      <c r="Q118" s="58">
        <f t="shared" si="6"/>
        <v>0</v>
      </c>
      <c r="R118" s="56">
        <v>0</v>
      </c>
      <c r="S118" s="57">
        <v>0</v>
      </c>
      <c r="T118" s="57">
        <v>0</v>
      </c>
      <c r="U118" s="58">
        <f t="shared" si="8"/>
        <v>0</v>
      </c>
      <c r="V118" s="56">
        <v>0</v>
      </c>
      <c r="W118" s="57">
        <f t="shared" si="9"/>
        <v>0</v>
      </c>
      <c r="X118" s="57">
        <v>0</v>
      </c>
      <c r="Y118" s="58">
        <f t="shared" si="10"/>
        <v>0</v>
      </c>
      <c r="Z118" s="56">
        <v>0</v>
      </c>
      <c r="AA118" s="57">
        <f t="shared" si="21"/>
        <v>0</v>
      </c>
      <c r="AB118" s="57">
        <v>0</v>
      </c>
      <c r="AC118" s="58">
        <f t="shared" si="11"/>
        <v>0</v>
      </c>
      <c r="AD118" s="59">
        <v>0</v>
      </c>
      <c r="AE118" s="58">
        <v>0</v>
      </c>
    </row>
    <row r="119" spans="1:31" x14ac:dyDescent="0.25">
      <c r="A119" s="60">
        <v>13</v>
      </c>
      <c r="B119" s="61"/>
      <c r="C119" s="109" t="s">
        <v>238</v>
      </c>
      <c r="D119" s="30" t="s">
        <v>239</v>
      </c>
      <c r="E119" s="56">
        <v>0</v>
      </c>
      <c r="F119" s="57">
        <v>0</v>
      </c>
      <c r="G119" s="57">
        <f t="shared" si="26"/>
        <v>0</v>
      </c>
      <c r="H119" s="57">
        <v>0</v>
      </c>
      <c r="I119" s="58">
        <f t="shared" si="27"/>
        <v>0</v>
      </c>
      <c r="J119" s="56">
        <v>0</v>
      </c>
      <c r="K119" s="57">
        <f t="shared" si="14"/>
        <v>0</v>
      </c>
      <c r="L119" s="57">
        <v>0</v>
      </c>
      <c r="M119" s="58">
        <f t="shared" si="4"/>
        <v>0</v>
      </c>
      <c r="N119" s="56">
        <v>0</v>
      </c>
      <c r="O119" s="57">
        <f t="shared" si="15"/>
        <v>0</v>
      </c>
      <c r="P119" s="57">
        <v>0</v>
      </c>
      <c r="Q119" s="58">
        <f t="shared" si="6"/>
        <v>0</v>
      </c>
      <c r="R119" s="56">
        <v>0</v>
      </c>
      <c r="S119" s="57">
        <f t="shared" si="7"/>
        <v>0</v>
      </c>
      <c r="T119" s="57">
        <v>0</v>
      </c>
      <c r="U119" s="58">
        <f t="shared" si="8"/>
        <v>0</v>
      </c>
      <c r="V119" s="56">
        <v>0</v>
      </c>
      <c r="W119" s="57">
        <f t="shared" si="9"/>
        <v>0</v>
      </c>
      <c r="X119" s="57">
        <v>0</v>
      </c>
      <c r="Y119" s="58">
        <f t="shared" si="10"/>
        <v>0</v>
      </c>
      <c r="Z119" s="56">
        <v>0</v>
      </c>
      <c r="AA119" s="57">
        <f t="shared" si="21"/>
        <v>0</v>
      </c>
      <c r="AB119" s="57">
        <v>0</v>
      </c>
      <c r="AC119" s="58">
        <f t="shared" si="11"/>
        <v>0</v>
      </c>
      <c r="AD119" s="59">
        <v>0</v>
      </c>
      <c r="AE119" s="58">
        <v>0</v>
      </c>
    </row>
    <row r="120" spans="1:31" ht="15.75" customHeight="1" x14ac:dyDescent="0.25">
      <c r="A120" s="60">
        <v>14</v>
      </c>
      <c r="B120" s="61"/>
      <c r="C120" s="109" t="s">
        <v>240</v>
      </c>
      <c r="D120" s="30" t="s">
        <v>241</v>
      </c>
      <c r="E120" s="56">
        <v>0</v>
      </c>
      <c r="F120" s="57">
        <v>0</v>
      </c>
      <c r="G120" s="57">
        <f t="shared" si="26"/>
        <v>0</v>
      </c>
      <c r="H120" s="57">
        <v>0</v>
      </c>
      <c r="I120" s="58">
        <f t="shared" si="27"/>
        <v>0</v>
      </c>
      <c r="J120" s="56">
        <v>0</v>
      </c>
      <c r="K120" s="57">
        <f t="shared" si="14"/>
        <v>0</v>
      </c>
      <c r="L120" s="57">
        <v>0</v>
      </c>
      <c r="M120" s="58">
        <f t="shared" si="4"/>
        <v>0</v>
      </c>
      <c r="N120" s="56">
        <v>0</v>
      </c>
      <c r="O120" s="57">
        <f t="shared" si="15"/>
        <v>0</v>
      </c>
      <c r="P120" s="57">
        <v>0</v>
      </c>
      <c r="Q120" s="58">
        <f t="shared" si="6"/>
        <v>0</v>
      </c>
      <c r="R120" s="56">
        <v>0</v>
      </c>
      <c r="S120" s="57">
        <f t="shared" si="7"/>
        <v>0</v>
      </c>
      <c r="T120" s="57">
        <v>0</v>
      </c>
      <c r="U120" s="58">
        <f t="shared" si="8"/>
        <v>0</v>
      </c>
      <c r="V120" s="56">
        <v>0</v>
      </c>
      <c r="W120" s="57">
        <f t="shared" si="9"/>
        <v>0</v>
      </c>
      <c r="X120" s="57">
        <v>0</v>
      </c>
      <c r="Y120" s="58">
        <f t="shared" si="10"/>
        <v>0</v>
      </c>
      <c r="Z120" s="56">
        <v>0</v>
      </c>
      <c r="AA120" s="57">
        <f t="shared" si="21"/>
        <v>0</v>
      </c>
      <c r="AB120" s="57">
        <v>0</v>
      </c>
      <c r="AC120" s="58">
        <f t="shared" si="11"/>
        <v>0</v>
      </c>
      <c r="AD120" s="59">
        <v>0</v>
      </c>
      <c r="AE120" s="58">
        <v>0</v>
      </c>
    </row>
    <row r="121" spans="1:31" ht="15.75" thickBot="1" x14ac:dyDescent="0.3">
      <c r="A121" s="65">
        <v>15</v>
      </c>
      <c r="B121" s="66"/>
      <c r="C121" s="110" t="s">
        <v>242</v>
      </c>
      <c r="D121" s="37" t="s">
        <v>243</v>
      </c>
      <c r="E121" s="68">
        <v>0</v>
      </c>
      <c r="F121" s="69">
        <v>0</v>
      </c>
      <c r="G121" s="69">
        <f t="shared" si="26"/>
        <v>0</v>
      </c>
      <c r="H121" s="69">
        <v>0</v>
      </c>
      <c r="I121" s="70">
        <f>SUM(G121-H121)</f>
        <v>0</v>
      </c>
      <c r="J121" s="68">
        <v>0</v>
      </c>
      <c r="K121" s="69">
        <f t="shared" si="14"/>
        <v>0</v>
      </c>
      <c r="L121" s="69">
        <v>0</v>
      </c>
      <c r="M121" s="70">
        <f t="shared" si="4"/>
        <v>0</v>
      </c>
      <c r="N121" s="68">
        <v>0</v>
      </c>
      <c r="O121" s="69">
        <f t="shared" si="15"/>
        <v>0</v>
      </c>
      <c r="P121" s="69">
        <v>0</v>
      </c>
      <c r="Q121" s="70">
        <f t="shared" si="6"/>
        <v>0</v>
      </c>
      <c r="R121" s="68">
        <v>0</v>
      </c>
      <c r="S121" s="69">
        <f t="shared" si="7"/>
        <v>0</v>
      </c>
      <c r="T121" s="69">
        <v>0</v>
      </c>
      <c r="U121" s="70">
        <f t="shared" si="8"/>
        <v>0</v>
      </c>
      <c r="V121" s="68">
        <v>0</v>
      </c>
      <c r="W121" s="69">
        <f t="shared" si="9"/>
        <v>0</v>
      </c>
      <c r="X121" s="69">
        <v>0</v>
      </c>
      <c r="Y121" s="70">
        <f t="shared" si="10"/>
        <v>0</v>
      </c>
      <c r="Z121" s="68">
        <v>0</v>
      </c>
      <c r="AA121" s="69">
        <f t="shared" si="21"/>
        <v>0</v>
      </c>
      <c r="AB121" s="69">
        <v>0</v>
      </c>
      <c r="AC121" s="70">
        <f t="shared" si="11"/>
        <v>0</v>
      </c>
      <c r="AD121" s="71">
        <v>0</v>
      </c>
      <c r="AE121" s="70">
        <v>0</v>
      </c>
    </row>
    <row r="122" spans="1:31" ht="15.75" customHeight="1" thickBot="1" x14ac:dyDescent="0.3">
      <c r="A122" s="42" t="s">
        <v>39</v>
      </c>
      <c r="B122" s="43"/>
      <c r="C122" s="43"/>
      <c r="D122" s="45"/>
      <c r="E122" s="73">
        <v>0</v>
      </c>
      <c r="F122" s="74">
        <f t="shared" ref="F122:J122" si="28">SUM(F108:F121)</f>
        <v>100</v>
      </c>
      <c r="G122" s="74">
        <f t="shared" si="28"/>
        <v>0</v>
      </c>
      <c r="H122" s="74">
        <f t="shared" si="28"/>
        <v>100</v>
      </c>
      <c r="I122" s="75">
        <f t="shared" si="28"/>
        <v>-100</v>
      </c>
      <c r="J122" s="73">
        <f t="shared" si="28"/>
        <v>0</v>
      </c>
      <c r="K122" s="74">
        <f t="shared" si="14"/>
        <v>-100</v>
      </c>
      <c r="L122" s="74">
        <f>SUM(L108:L121)</f>
        <v>0</v>
      </c>
      <c r="M122" s="75">
        <f t="shared" si="4"/>
        <v>-100</v>
      </c>
      <c r="N122" s="73">
        <f>SUM(N108:N121)</f>
        <v>0</v>
      </c>
      <c r="O122" s="74">
        <f t="shared" si="15"/>
        <v>-100</v>
      </c>
      <c r="P122" s="74">
        <f>SUM(P108:P121)</f>
        <v>0</v>
      </c>
      <c r="Q122" s="75">
        <f t="shared" si="6"/>
        <v>-100</v>
      </c>
      <c r="R122" s="73">
        <f>SUM(R108:R121)</f>
        <v>0</v>
      </c>
      <c r="S122" s="74">
        <f t="shared" si="7"/>
        <v>-100</v>
      </c>
      <c r="T122" s="74">
        <f>SUM(T108:T121)</f>
        <v>0</v>
      </c>
      <c r="U122" s="75">
        <f t="shared" si="8"/>
        <v>-100</v>
      </c>
      <c r="V122" s="73">
        <v>0</v>
      </c>
      <c r="W122" s="74">
        <f t="shared" si="9"/>
        <v>-100</v>
      </c>
      <c r="X122" s="74">
        <v>0</v>
      </c>
      <c r="Y122" s="75">
        <f t="shared" si="10"/>
        <v>-100</v>
      </c>
      <c r="Z122" s="73">
        <v>0</v>
      </c>
      <c r="AA122" s="74">
        <f>SUM(AA108:AA121)</f>
        <v>100</v>
      </c>
      <c r="AB122" s="74">
        <f>SUM(AB108:AB121)</f>
        <v>100</v>
      </c>
      <c r="AC122" s="75">
        <f t="shared" si="11"/>
        <v>0</v>
      </c>
      <c r="AD122" s="76">
        <v>0</v>
      </c>
      <c r="AE122" s="75">
        <v>0</v>
      </c>
    </row>
    <row r="123" spans="1:31" ht="14.25" customHeight="1" thickBot="1" x14ac:dyDescent="0.3">
      <c r="A123" s="111" t="s">
        <v>244</v>
      </c>
      <c r="B123" s="112"/>
      <c r="C123" s="112"/>
      <c r="D123" s="113"/>
      <c r="E123" s="114">
        <v>0</v>
      </c>
      <c r="F123" s="115">
        <f>SUM(F122+F107+F74+F66+F50+F17)</f>
        <v>100</v>
      </c>
      <c r="G123" s="115">
        <f>SUM(G122+G107+G74+G66+G50+G17)</f>
        <v>0</v>
      </c>
      <c r="H123" s="115">
        <f>SUM(H122+H107+H74+H66+H50+H17)</f>
        <v>100</v>
      </c>
      <c r="I123" s="116">
        <f>SUM(I122+I107+I74+I66+I50+I17)</f>
        <v>-12850</v>
      </c>
      <c r="J123" s="114">
        <f>SUM(J122+J107+J74+J66+J50+J17)</f>
        <v>0</v>
      </c>
      <c r="K123" s="115">
        <f t="shared" si="14"/>
        <v>-12850</v>
      </c>
      <c r="L123" s="115">
        <f>SUM(L122+L107+L74+L66+L50+L17)</f>
        <v>-200</v>
      </c>
      <c r="M123" s="116">
        <f t="shared" si="4"/>
        <v>-12650</v>
      </c>
      <c r="N123" s="114">
        <f>SUM(N122+N107+N74+N66+N50+N17)</f>
        <v>0</v>
      </c>
      <c r="O123" s="115">
        <f t="shared" si="15"/>
        <v>-12650</v>
      </c>
      <c r="P123" s="115">
        <f>SUM(P122+P107+P74+P66+P50+P17)</f>
        <v>0</v>
      </c>
      <c r="Q123" s="116">
        <f t="shared" si="6"/>
        <v>-12650</v>
      </c>
      <c r="R123" s="114">
        <f>SUM(R17,R50,R66,R74,R107)</f>
        <v>0</v>
      </c>
      <c r="S123" s="115">
        <f t="shared" si="7"/>
        <v>-12650</v>
      </c>
      <c r="T123" s="115">
        <f>SUM(T17,T50,T66,T74,T107,T122)</f>
        <v>0</v>
      </c>
      <c r="U123" s="116">
        <f t="shared" si="8"/>
        <v>-12650</v>
      </c>
      <c r="V123" s="114">
        <v>0</v>
      </c>
      <c r="W123" s="115">
        <f t="shared" si="9"/>
        <v>-12650</v>
      </c>
      <c r="X123" s="115">
        <v>0</v>
      </c>
      <c r="Y123" s="116">
        <f t="shared" si="10"/>
        <v>-12650</v>
      </c>
      <c r="Z123" s="114">
        <v>0</v>
      </c>
      <c r="AA123" s="115">
        <f>(AA17+AA50+AA66+AA74+AA107+AA122)</f>
        <v>9200</v>
      </c>
      <c r="AB123" s="115">
        <f>(AB17+AB50+AB66+AB74+AB107+AB122)</f>
        <v>7500</v>
      </c>
      <c r="AC123" s="116">
        <f t="shared" si="11"/>
        <v>1700</v>
      </c>
      <c r="AD123" s="117">
        <v>0</v>
      </c>
      <c r="AE123" s="116">
        <v>0</v>
      </c>
    </row>
    <row r="124" spans="1:31" x14ac:dyDescent="0.25">
      <c r="A124" s="118" t="s">
        <v>245</v>
      </c>
      <c r="B124" s="118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  <c r="AC124" s="118"/>
    </row>
  </sheetData>
  <mergeCells count="18">
    <mergeCell ref="B75:B106"/>
    <mergeCell ref="A107:D107"/>
    <mergeCell ref="B108:B121"/>
    <mergeCell ref="A122:D122"/>
    <mergeCell ref="A123:D123"/>
    <mergeCell ref="A124:AC124"/>
    <mergeCell ref="B18:B49"/>
    <mergeCell ref="A50:D50"/>
    <mergeCell ref="B51:B65"/>
    <mergeCell ref="A66:D66"/>
    <mergeCell ref="B67:B73"/>
    <mergeCell ref="A74:D74"/>
    <mergeCell ref="A1:AC1"/>
    <mergeCell ref="A2:AC2"/>
    <mergeCell ref="A3:AC3"/>
    <mergeCell ref="A4:AC4"/>
    <mergeCell ref="B6:B16"/>
    <mergeCell ref="A17:D1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"/>
  <sheetViews>
    <sheetView tabSelected="1" workbookViewId="0">
      <selection activeCell="AG3" sqref="AG3"/>
    </sheetView>
  </sheetViews>
  <sheetFormatPr baseColWidth="10" defaultRowHeight="15" x14ac:dyDescent="0.25"/>
  <cols>
    <col min="1" max="1" width="6" style="1" customWidth="1"/>
    <col min="2" max="2" width="7.85546875" style="1" customWidth="1"/>
    <col min="3" max="3" width="11.42578125" style="1"/>
    <col min="4" max="4" width="33.28515625" style="1" customWidth="1"/>
    <col min="5" max="25" width="7.28515625" style="1" hidden="1" customWidth="1"/>
    <col min="26" max="29" width="7.28515625" style="1" customWidth="1"/>
    <col min="30" max="31" width="7.28515625" style="1" hidden="1" customWidth="1"/>
    <col min="32" max="16384" width="11.42578125" style="1"/>
  </cols>
  <sheetData>
    <row r="1" spans="1:31" x14ac:dyDescent="0.25">
      <c r="A1" s="341" t="s">
        <v>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</row>
    <row r="2" spans="1:31" x14ac:dyDescent="0.25">
      <c r="A2" s="341" t="s">
        <v>246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</row>
    <row r="3" spans="1:31" ht="15.75" thickBot="1" x14ac:dyDescent="0.3">
      <c r="A3" s="231" t="s">
        <v>247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</row>
    <row r="4" spans="1:31" ht="15.75" thickBot="1" x14ac:dyDescent="0.3">
      <c r="A4" s="338" t="s">
        <v>614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40"/>
      <c r="AD4" s="2"/>
      <c r="AE4" s="2"/>
    </row>
    <row r="5" spans="1:31" ht="57.75" customHeight="1" thickBot="1" x14ac:dyDescent="0.3">
      <c r="A5" s="122" t="s">
        <v>3</v>
      </c>
      <c r="B5" s="123" t="s">
        <v>248</v>
      </c>
      <c r="C5" s="124" t="s">
        <v>249</v>
      </c>
      <c r="D5" s="125" t="s">
        <v>4</v>
      </c>
      <c r="E5" s="126" t="s">
        <v>6</v>
      </c>
      <c r="F5" s="5" t="s">
        <v>7</v>
      </c>
      <c r="G5" s="5" t="s">
        <v>8</v>
      </c>
      <c r="H5" s="127" t="s">
        <v>11</v>
      </c>
      <c r="I5" s="5" t="s">
        <v>10</v>
      </c>
      <c r="J5" s="8" t="s">
        <v>7</v>
      </c>
      <c r="K5" s="5" t="s">
        <v>8</v>
      </c>
      <c r="L5" s="9" t="s">
        <v>11</v>
      </c>
      <c r="M5" s="7" t="s">
        <v>12</v>
      </c>
      <c r="N5" s="8" t="s">
        <v>7</v>
      </c>
      <c r="O5" s="5" t="s">
        <v>8</v>
      </c>
      <c r="P5" s="9" t="s">
        <v>11</v>
      </c>
      <c r="Q5" s="7" t="s">
        <v>12</v>
      </c>
      <c r="R5" s="8" t="s">
        <v>7</v>
      </c>
      <c r="S5" s="5" t="s">
        <v>8</v>
      </c>
      <c r="T5" s="9" t="s">
        <v>11</v>
      </c>
      <c r="U5" s="7" t="s">
        <v>12</v>
      </c>
      <c r="V5" s="128" t="s">
        <v>7</v>
      </c>
      <c r="W5" s="5" t="s">
        <v>8</v>
      </c>
      <c r="X5" s="9" t="s">
        <v>11</v>
      </c>
      <c r="Y5" s="7" t="s">
        <v>12</v>
      </c>
      <c r="Z5" s="8" t="s">
        <v>7</v>
      </c>
      <c r="AA5" s="5" t="s">
        <v>8</v>
      </c>
      <c r="AB5" s="9" t="s">
        <v>11</v>
      </c>
      <c r="AC5" s="7" t="s">
        <v>12</v>
      </c>
      <c r="AD5" s="10" t="s">
        <v>13</v>
      </c>
      <c r="AE5" s="11" t="s">
        <v>14</v>
      </c>
    </row>
    <row r="6" spans="1:31" ht="15" customHeight="1" x14ac:dyDescent="0.25">
      <c r="A6" s="129">
        <v>1</v>
      </c>
      <c r="B6" s="130" t="s">
        <v>250</v>
      </c>
      <c r="C6" s="131" t="s">
        <v>251</v>
      </c>
      <c r="D6" s="132" t="s">
        <v>252</v>
      </c>
      <c r="E6" s="133">
        <v>291</v>
      </c>
      <c r="F6" s="134">
        <v>750</v>
      </c>
      <c r="G6" s="134">
        <f>(E6+F6)</f>
        <v>1041</v>
      </c>
      <c r="H6" s="134">
        <v>750</v>
      </c>
      <c r="I6" s="135">
        <f>(G6-H6)</f>
        <v>291</v>
      </c>
      <c r="J6" s="136">
        <v>600</v>
      </c>
      <c r="K6" s="137">
        <f>(I6+J6)</f>
        <v>891</v>
      </c>
      <c r="L6" s="137">
        <v>600</v>
      </c>
      <c r="M6" s="138">
        <f>(K6-L6)</f>
        <v>291</v>
      </c>
      <c r="N6" s="136">
        <v>700</v>
      </c>
      <c r="O6" s="137">
        <f>(M6+N6)</f>
        <v>991</v>
      </c>
      <c r="P6" s="137">
        <v>700</v>
      </c>
      <c r="Q6" s="138">
        <f>(O6-P6)</f>
        <v>291</v>
      </c>
      <c r="R6" s="136">
        <v>750</v>
      </c>
      <c r="S6" s="137">
        <f>(Q6+R6)</f>
        <v>1041</v>
      </c>
      <c r="T6" s="137">
        <v>750</v>
      </c>
      <c r="U6" s="138">
        <f>(S6-T6)</f>
        <v>291</v>
      </c>
      <c r="V6" s="133">
        <v>850</v>
      </c>
      <c r="W6" s="134">
        <f>(U6+V6)</f>
        <v>1141</v>
      </c>
      <c r="X6" s="134">
        <v>850</v>
      </c>
      <c r="Y6" s="139">
        <f>(W6-X6)</f>
        <v>291</v>
      </c>
      <c r="Z6" s="133">
        <v>450</v>
      </c>
      <c r="AA6" s="134">
        <f>(Y6+Z6)</f>
        <v>741</v>
      </c>
      <c r="AB6" s="134">
        <v>450</v>
      </c>
      <c r="AC6" s="139">
        <f>(AA6-AB6)</f>
        <v>291</v>
      </c>
      <c r="AD6" s="140">
        <f>(H6+L6+P6+T6+X6+AB6)</f>
        <v>4100</v>
      </c>
      <c r="AE6" s="141">
        <f>(AD6/50)</f>
        <v>82</v>
      </c>
    </row>
    <row r="7" spans="1:31" ht="15" customHeight="1" x14ac:dyDescent="0.25">
      <c r="A7" s="142">
        <v>2</v>
      </c>
      <c r="B7" s="143"/>
      <c r="C7" s="131" t="s">
        <v>253</v>
      </c>
      <c r="D7" s="144" t="s">
        <v>254</v>
      </c>
      <c r="E7" s="136">
        <v>0</v>
      </c>
      <c r="F7" s="137">
        <v>50</v>
      </c>
      <c r="G7" s="137">
        <f t="shared" ref="G7:G71" si="0">(E7+F7)</f>
        <v>50</v>
      </c>
      <c r="H7" s="137">
        <v>50</v>
      </c>
      <c r="I7" s="145">
        <f t="shared" ref="I7:I71" si="1">(G7-H7)</f>
        <v>0</v>
      </c>
      <c r="J7" s="136">
        <v>100</v>
      </c>
      <c r="K7" s="137">
        <f t="shared" ref="K7:K71" si="2">(I7+J7)</f>
        <v>100</v>
      </c>
      <c r="L7" s="137">
        <v>100</v>
      </c>
      <c r="M7" s="138">
        <f t="shared" ref="M7:M71" si="3">(K7-L7)</f>
        <v>0</v>
      </c>
      <c r="N7" s="136">
        <v>50</v>
      </c>
      <c r="O7" s="137">
        <f t="shared" ref="O7:O71" si="4">(M7+N7)</f>
        <v>50</v>
      </c>
      <c r="P7" s="137">
        <v>50</v>
      </c>
      <c r="Q7" s="138">
        <f t="shared" ref="Q7:Q11" si="5">(O7-P7)</f>
        <v>0</v>
      </c>
      <c r="R7" s="136">
        <v>50</v>
      </c>
      <c r="S7" s="137">
        <f t="shared" ref="S7:S71" si="6">(Q7+R7)</f>
        <v>50</v>
      </c>
      <c r="T7" s="137">
        <v>50</v>
      </c>
      <c r="U7" s="138">
        <f t="shared" ref="U7:U71" si="7">(S7-T7)</f>
        <v>0</v>
      </c>
      <c r="V7" s="136">
        <v>50</v>
      </c>
      <c r="W7" s="137">
        <f t="shared" ref="W7:W71" si="8">(U7+V7)</f>
        <v>50</v>
      </c>
      <c r="X7" s="137">
        <v>50</v>
      </c>
      <c r="Y7" s="138">
        <f t="shared" ref="Y7:Y71" si="9">(W7-X7)</f>
        <v>0</v>
      </c>
      <c r="Z7" s="136">
        <v>0</v>
      </c>
      <c r="AA7" s="137">
        <f t="shared" ref="AA7:AA71" si="10">(Y7+Z7)</f>
        <v>0</v>
      </c>
      <c r="AB7" s="137">
        <v>0</v>
      </c>
      <c r="AC7" s="138">
        <f t="shared" ref="AC7:AC71" si="11">(AA7-AB7)</f>
        <v>0</v>
      </c>
      <c r="AD7" s="146">
        <f t="shared" ref="AD7:AD71" si="12">(H7+L7+P7+T7+X7+AB7)</f>
        <v>300</v>
      </c>
      <c r="AE7" s="147">
        <f t="shared" ref="AE7:AE71" si="13">(AD7/50)</f>
        <v>6</v>
      </c>
    </row>
    <row r="8" spans="1:31" ht="15" customHeight="1" x14ac:dyDescent="0.25">
      <c r="A8" s="142">
        <v>3</v>
      </c>
      <c r="B8" s="143"/>
      <c r="C8" s="131" t="s">
        <v>255</v>
      </c>
      <c r="D8" s="144" t="s">
        <v>256</v>
      </c>
      <c r="E8" s="136">
        <v>77</v>
      </c>
      <c r="F8" s="137">
        <v>100</v>
      </c>
      <c r="G8" s="137">
        <f t="shared" si="0"/>
        <v>177</v>
      </c>
      <c r="H8" s="137">
        <v>100</v>
      </c>
      <c r="I8" s="145">
        <f t="shared" si="1"/>
        <v>77</v>
      </c>
      <c r="J8" s="136">
        <v>50</v>
      </c>
      <c r="K8" s="137">
        <f t="shared" si="2"/>
        <v>127</v>
      </c>
      <c r="L8" s="137">
        <v>50</v>
      </c>
      <c r="M8" s="138">
        <f t="shared" si="3"/>
        <v>77</v>
      </c>
      <c r="N8" s="136">
        <v>200</v>
      </c>
      <c r="O8" s="137">
        <f t="shared" si="4"/>
        <v>277</v>
      </c>
      <c r="P8" s="137">
        <v>200</v>
      </c>
      <c r="Q8" s="138">
        <f t="shared" si="5"/>
        <v>77</v>
      </c>
      <c r="R8" s="136">
        <v>50</v>
      </c>
      <c r="S8" s="137">
        <f t="shared" si="6"/>
        <v>127</v>
      </c>
      <c r="T8" s="137">
        <v>50</v>
      </c>
      <c r="U8" s="138">
        <f t="shared" si="7"/>
        <v>77</v>
      </c>
      <c r="V8" s="136">
        <v>100</v>
      </c>
      <c r="W8" s="137">
        <f t="shared" si="8"/>
        <v>177</v>
      </c>
      <c r="X8" s="137">
        <v>100</v>
      </c>
      <c r="Y8" s="138">
        <f t="shared" si="9"/>
        <v>77</v>
      </c>
      <c r="Z8" s="136">
        <v>50</v>
      </c>
      <c r="AA8" s="137">
        <f t="shared" si="10"/>
        <v>127</v>
      </c>
      <c r="AB8" s="137">
        <v>50</v>
      </c>
      <c r="AC8" s="138">
        <f t="shared" si="11"/>
        <v>77</v>
      </c>
      <c r="AD8" s="146">
        <f t="shared" si="12"/>
        <v>550</v>
      </c>
      <c r="AE8" s="147">
        <f t="shared" si="13"/>
        <v>11</v>
      </c>
    </row>
    <row r="9" spans="1:31" ht="15" customHeight="1" x14ac:dyDescent="0.25">
      <c r="A9" s="142">
        <v>4</v>
      </c>
      <c r="B9" s="143"/>
      <c r="C9" s="131" t="s">
        <v>257</v>
      </c>
      <c r="D9" s="144" t="s">
        <v>258</v>
      </c>
      <c r="E9" s="136">
        <v>10</v>
      </c>
      <c r="F9" s="137">
        <v>0</v>
      </c>
      <c r="G9" s="137">
        <f t="shared" si="0"/>
        <v>10</v>
      </c>
      <c r="H9" s="137">
        <v>0</v>
      </c>
      <c r="I9" s="145">
        <f t="shared" si="1"/>
        <v>10</v>
      </c>
      <c r="J9" s="136">
        <v>0</v>
      </c>
      <c r="K9" s="137">
        <f t="shared" si="2"/>
        <v>10</v>
      </c>
      <c r="L9" s="137">
        <v>0</v>
      </c>
      <c r="M9" s="138">
        <f t="shared" si="3"/>
        <v>10</v>
      </c>
      <c r="N9" s="136">
        <v>0</v>
      </c>
      <c r="O9" s="137">
        <f t="shared" si="4"/>
        <v>10</v>
      </c>
      <c r="P9" s="137">
        <v>0</v>
      </c>
      <c r="Q9" s="138">
        <f t="shared" si="5"/>
        <v>10</v>
      </c>
      <c r="R9" s="136">
        <v>0</v>
      </c>
      <c r="S9" s="137">
        <f t="shared" si="6"/>
        <v>10</v>
      </c>
      <c r="T9" s="137">
        <v>0</v>
      </c>
      <c r="U9" s="138">
        <f t="shared" si="7"/>
        <v>10</v>
      </c>
      <c r="V9" s="136">
        <v>0</v>
      </c>
      <c r="W9" s="137">
        <f t="shared" si="8"/>
        <v>10</v>
      </c>
      <c r="X9" s="137">
        <v>0</v>
      </c>
      <c r="Y9" s="138">
        <f t="shared" si="9"/>
        <v>10</v>
      </c>
      <c r="Z9" s="136">
        <v>0</v>
      </c>
      <c r="AA9" s="137">
        <f t="shared" si="10"/>
        <v>10</v>
      </c>
      <c r="AB9" s="137">
        <v>0</v>
      </c>
      <c r="AC9" s="138">
        <f t="shared" si="11"/>
        <v>10</v>
      </c>
      <c r="AD9" s="146">
        <f t="shared" si="12"/>
        <v>0</v>
      </c>
      <c r="AE9" s="147">
        <f t="shared" si="13"/>
        <v>0</v>
      </c>
    </row>
    <row r="10" spans="1:31" ht="15" customHeight="1" x14ac:dyDescent="0.25">
      <c r="A10" s="142">
        <v>5</v>
      </c>
      <c r="B10" s="143"/>
      <c r="C10" s="131" t="s">
        <v>259</v>
      </c>
      <c r="D10" s="144" t="s">
        <v>260</v>
      </c>
      <c r="E10" s="136">
        <v>2</v>
      </c>
      <c r="F10" s="137">
        <v>150</v>
      </c>
      <c r="G10" s="137">
        <f t="shared" si="0"/>
        <v>152</v>
      </c>
      <c r="H10" s="137">
        <v>150</v>
      </c>
      <c r="I10" s="145">
        <f t="shared" si="1"/>
        <v>2</v>
      </c>
      <c r="J10" s="136">
        <v>0</v>
      </c>
      <c r="K10" s="137">
        <f t="shared" si="2"/>
        <v>2</v>
      </c>
      <c r="L10" s="137">
        <v>0</v>
      </c>
      <c r="M10" s="138">
        <f t="shared" si="3"/>
        <v>2</v>
      </c>
      <c r="N10" s="136">
        <v>150</v>
      </c>
      <c r="O10" s="137">
        <f t="shared" si="4"/>
        <v>152</v>
      </c>
      <c r="P10" s="137">
        <v>150</v>
      </c>
      <c r="Q10" s="138">
        <f t="shared" si="5"/>
        <v>2</v>
      </c>
      <c r="R10" s="136">
        <v>0</v>
      </c>
      <c r="S10" s="137">
        <f t="shared" si="6"/>
        <v>2</v>
      </c>
      <c r="T10" s="137">
        <v>0</v>
      </c>
      <c r="U10" s="138">
        <f t="shared" si="7"/>
        <v>2</v>
      </c>
      <c r="V10" s="136">
        <v>50</v>
      </c>
      <c r="W10" s="137">
        <f t="shared" si="8"/>
        <v>52</v>
      </c>
      <c r="X10" s="137">
        <v>50</v>
      </c>
      <c r="Y10" s="138">
        <f t="shared" si="9"/>
        <v>2</v>
      </c>
      <c r="Z10" s="136">
        <v>0</v>
      </c>
      <c r="AA10" s="137">
        <f t="shared" si="10"/>
        <v>2</v>
      </c>
      <c r="AB10" s="137">
        <v>0</v>
      </c>
      <c r="AC10" s="138">
        <f t="shared" si="11"/>
        <v>2</v>
      </c>
      <c r="AD10" s="146">
        <f t="shared" si="12"/>
        <v>350</v>
      </c>
      <c r="AE10" s="147">
        <f t="shared" si="13"/>
        <v>7</v>
      </c>
    </row>
    <row r="11" spans="1:31" ht="15" customHeight="1" thickBot="1" x14ac:dyDescent="0.3">
      <c r="A11" s="148">
        <v>6</v>
      </c>
      <c r="B11" s="149"/>
      <c r="C11" s="150" t="s">
        <v>261</v>
      </c>
      <c r="D11" s="151" t="s">
        <v>262</v>
      </c>
      <c r="E11" s="136">
        <v>7</v>
      </c>
      <c r="F11" s="137">
        <v>50</v>
      </c>
      <c r="G11" s="137">
        <f t="shared" si="0"/>
        <v>57</v>
      </c>
      <c r="H11" s="137">
        <v>50</v>
      </c>
      <c r="I11" s="145">
        <f t="shared" si="1"/>
        <v>7</v>
      </c>
      <c r="J11" s="136">
        <v>0</v>
      </c>
      <c r="K11" s="137">
        <f t="shared" si="2"/>
        <v>7</v>
      </c>
      <c r="L11" s="137">
        <v>0</v>
      </c>
      <c r="M11" s="138">
        <f t="shared" si="3"/>
        <v>7</v>
      </c>
      <c r="N11" s="136">
        <v>50</v>
      </c>
      <c r="O11" s="137">
        <f t="shared" si="4"/>
        <v>57</v>
      </c>
      <c r="P11" s="137">
        <v>50</v>
      </c>
      <c r="Q11" s="138">
        <f t="shared" si="5"/>
        <v>7</v>
      </c>
      <c r="R11" s="136">
        <v>0</v>
      </c>
      <c r="S11" s="137">
        <f t="shared" si="6"/>
        <v>7</v>
      </c>
      <c r="T11" s="137">
        <v>0</v>
      </c>
      <c r="U11" s="138">
        <f t="shared" si="7"/>
        <v>7</v>
      </c>
      <c r="V11" s="136">
        <v>0</v>
      </c>
      <c r="W11" s="137">
        <f t="shared" si="8"/>
        <v>7</v>
      </c>
      <c r="X11" s="137">
        <v>0</v>
      </c>
      <c r="Y11" s="138">
        <f t="shared" si="9"/>
        <v>7</v>
      </c>
      <c r="Z11" s="152">
        <v>0</v>
      </c>
      <c r="AA11" s="153">
        <f t="shared" si="10"/>
        <v>7</v>
      </c>
      <c r="AB11" s="153">
        <v>0</v>
      </c>
      <c r="AC11" s="154">
        <f t="shared" si="11"/>
        <v>7</v>
      </c>
      <c r="AD11" s="146">
        <f t="shared" si="12"/>
        <v>100</v>
      </c>
      <c r="AE11" s="147">
        <f t="shared" si="13"/>
        <v>2</v>
      </c>
    </row>
    <row r="12" spans="1:31" ht="15" customHeight="1" thickBot="1" x14ac:dyDescent="0.3">
      <c r="A12" s="155" t="s">
        <v>39</v>
      </c>
      <c r="B12" s="156"/>
      <c r="C12" s="156"/>
      <c r="D12" s="157"/>
      <c r="E12" s="158">
        <f>(E6+E7+E8+E9+E10+E11)</f>
        <v>387</v>
      </c>
      <c r="F12" s="159">
        <f t="shared" ref="F12:AB12" si="14">(F6+F7+F8+F9+F10+F11)</f>
        <v>1100</v>
      </c>
      <c r="G12" s="137">
        <f t="shared" si="0"/>
        <v>1487</v>
      </c>
      <c r="H12" s="159">
        <f t="shared" si="14"/>
        <v>1100</v>
      </c>
      <c r="I12" s="145">
        <f t="shared" si="1"/>
        <v>387</v>
      </c>
      <c r="J12" s="160">
        <v>0</v>
      </c>
      <c r="K12" s="137">
        <f t="shared" si="2"/>
        <v>387</v>
      </c>
      <c r="L12" s="159">
        <f t="shared" si="14"/>
        <v>750</v>
      </c>
      <c r="M12" s="161">
        <f t="shared" si="14"/>
        <v>387</v>
      </c>
      <c r="N12" s="160">
        <f t="shared" si="14"/>
        <v>1150</v>
      </c>
      <c r="O12" s="137">
        <f t="shared" si="4"/>
        <v>1537</v>
      </c>
      <c r="P12" s="159">
        <f>(P6+P7+P8+P9+P10+P11)</f>
        <v>1150</v>
      </c>
      <c r="Q12" s="161">
        <f t="shared" si="14"/>
        <v>387</v>
      </c>
      <c r="R12" s="160">
        <f t="shared" si="14"/>
        <v>850</v>
      </c>
      <c r="S12" s="137">
        <f t="shared" si="6"/>
        <v>1237</v>
      </c>
      <c r="T12" s="159">
        <f t="shared" si="14"/>
        <v>850</v>
      </c>
      <c r="U12" s="138">
        <f t="shared" si="7"/>
        <v>387</v>
      </c>
      <c r="V12" s="160">
        <f t="shared" si="14"/>
        <v>1050</v>
      </c>
      <c r="W12" s="137">
        <f t="shared" si="8"/>
        <v>1437</v>
      </c>
      <c r="X12" s="159">
        <f t="shared" si="14"/>
        <v>1050</v>
      </c>
      <c r="Y12" s="138">
        <f t="shared" si="9"/>
        <v>387</v>
      </c>
      <c r="Z12" s="162">
        <f t="shared" si="14"/>
        <v>500</v>
      </c>
      <c r="AA12" s="163">
        <f t="shared" si="10"/>
        <v>887</v>
      </c>
      <c r="AB12" s="164">
        <f t="shared" si="14"/>
        <v>500</v>
      </c>
      <c r="AC12" s="165">
        <f t="shared" si="11"/>
        <v>387</v>
      </c>
      <c r="AD12" s="146">
        <f t="shared" si="12"/>
        <v>5400</v>
      </c>
      <c r="AE12" s="147">
        <f t="shared" si="13"/>
        <v>108</v>
      </c>
    </row>
    <row r="13" spans="1:31" ht="15" customHeight="1" x14ac:dyDescent="0.25">
      <c r="A13" s="166">
        <v>1</v>
      </c>
      <c r="B13" s="167" t="s">
        <v>263</v>
      </c>
      <c r="C13" s="168" t="s">
        <v>264</v>
      </c>
      <c r="D13" s="169" t="s">
        <v>265</v>
      </c>
      <c r="E13" s="160">
        <v>0</v>
      </c>
      <c r="F13" s="159">
        <v>748</v>
      </c>
      <c r="G13" s="137">
        <f t="shared" si="0"/>
        <v>748</v>
      </c>
      <c r="H13" s="159">
        <v>748</v>
      </c>
      <c r="I13" s="145">
        <f t="shared" si="1"/>
        <v>0</v>
      </c>
      <c r="J13" s="160">
        <v>0</v>
      </c>
      <c r="K13" s="137">
        <f t="shared" si="2"/>
        <v>0</v>
      </c>
      <c r="L13" s="159">
        <v>0</v>
      </c>
      <c r="M13" s="138">
        <f t="shared" si="3"/>
        <v>0</v>
      </c>
      <c r="N13" s="160">
        <v>0</v>
      </c>
      <c r="O13" s="137">
        <f t="shared" si="4"/>
        <v>0</v>
      </c>
      <c r="P13" s="159">
        <v>0</v>
      </c>
      <c r="Q13" s="138">
        <f t="shared" ref="Q13:Q19" si="15">(O13-P13)</f>
        <v>0</v>
      </c>
      <c r="R13" s="160">
        <v>0</v>
      </c>
      <c r="S13" s="137">
        <f t="shared" si="6"/>
        <v>0</v>
      </c>
      <c r="T13" s="159">
        <v>0</v>
      </c>
      <c r="U13" s="138">
        <f t="shared" si="7"/>
        <v>0</v>
      </c>
      <c r="V13" s="160">
        <v>0</v>
      </c>
      <c r="W13" s="137">
        <f t="shared" si="8"/>
        <v>0</v>
      </c>
      <c r="X13" s="159">
        <v>0</v>
      </c>
      <c r="Y13" s="138">
        <f t="shared" si="9"/>
        <v>0</v>
      </c>
      <c r="Z13" s="170">
        <v>0</v>
      </c>
      <c r="AA13" s="171">
        <f t="shared" si="10"/>
        <v>0</v>
      </c>
      <c r="AB13" s="172">
        <v>0</v>
      </c>
      <c r="AC13" s="173">
        <f t="shared" si="11"/>
        <v>0</v>
      </c>
      <c r="AD13" s="146">
        <f t="shared" si="12"/>
        <v>748</v>
      </c>
      <c r="AE13" s="147">
        <f t="shared" si="13"/>
        <v>14.96</v>
      </c>
    </row>
    <row r="14" spans="1:31" ht="15" customHeight="1" x14ac:dyDescent="0.25">
      <c r="A14" s="174">
        <v>2</v>
      </c>
      <c r="B14" s="167"/>
      <c r="C14" s="175" t="s">
        <v>266</v>
      </c>
      <c r="D14" s="144" t="s">
        <v>267</v>
      </c>
      <c r="E14" s="160">
        <v>0</v>
      </c>
      <c r="F14" s="159">
        <v>0</v>
      </c>
      <c r="G14" s="137">
        <f t="shared" si="0"/>
        <v>0</v>
      </c>
      <c r="H14" s="159">
        <v>0</v>
      </c>
      <c r="I14" s="145">
        <f t="shared" si="1"/>
        <v>0</v>
      </c>
      <c r="J14" s="160">
        <v>0</v>
      </c>
      <c r="K14" s="137">
        <f t="shared" si="2"/>
        <v>0</v>
      </c>
      <c r="L14" s="159">
        <v>0</v>
      </c>
      <c r="M14" s="138">
        <f t="shared" si="3"/>
        <v>0</v>
      </c>
      <c r="N14" s="160">
        <v>0</v>
      </c>
      <c r="O14" s="137">
        <f t="shared" si="4"/>
        <v>0</v>
      </c>
      <c r="P14" s="159">
        <v>0</v>
      </c>
      <c r="Q14" s="138">
        <f t="shared" si="15"/>
        <v>0</v>
      </c>
      <c r="R14" s="160">
        <v>0</v>
      </c>
      <c r="S14" s="137">
        <f t="shared" si="6"/>
        <v>0</v>
      </c>
      <c r="T14" s="159">
        <v>0</v>
      </c>
      <c r="U14" s="138">
        <f t="shared" si="7"/>
        <v>0</v>
      </c>
      <c r="V14" s="160">
        <v>0</v>
      </c>
      <c r="W14" s="137">
        <f t="shared" si="8"/>
        <v>0</v>
      </c>
      <c r="X14" s="159">
        <v>0</v>
      </c>
      <c r="Y14" s="138">
        <f t="shared" si="9"/>
        <v>0</v>
      </c>
      <c r="Z14" s="160">
        <v>0</v>
      </c>
      <c r="AA14" s="137">
        <f t="shared" si="10"/>
        <v>0</v>
      </c>
      <c r="AB14" s="159">
        <v>0</v>
      </c>
      <c r="AC14" s="138">
        <f t="shared" si="11"/>
        <v>0</v>
      </c>
      <c r="AD14" s="146">
        <f t="shared" si="12"/>
        <v>0</v>
      </c>
      <c r="AE14" s="147">
        <f t="shared" si="13"/>
        <v>0</v>
      </c>
    </row>
    <row r="15" spans="1:31" ht="15" customHeight="1" x14ac:dyDescent="0.25">
      <c r="A15" s="174">
        <v>3</v>
      </c>
      <c r="B15" s="167"/>
      <c r="C15" s="175" t="s">
        <v>268</v>
      </c>
      <c r="D15" s="144" t="s">
        <v>269</v>
      </c>
      <c r="E15" s="160">
        <v>0</v>
      </c>
      <c r="F15" s="159">
        <v>0</v>
      </c>
      <c r="G15" s="137">
        <f t="shared" si="0"/>
        <v>0</v>
      </c>
      <c r="H15" s="159">
        <v>0</v>
      </c>
      <c r="I15" s="145">
        <f t="shared" si="1"/>
        <v>0</v>
      </c>
      <c r="J15" s="160">
        <v>0</v>
      </c>
      <c r="K15" s="137">
        <f t="shared" si="2"/>
        <v>0</v>
      </c>
      <c r="L15" s="159">
        <v>0</v>
      </c>
      <c r="M15" s="138">
        <f t="shared" si="3"/>
        <v>0</v>
      </c>
      <c r="N15" s="160">
        <v>0</v>
      </c>
      <c r="O15" s="137">
        <f t="shared" si="4"/>
        <v>0</v>
      </c>
      <c r="P15" s="159">
        <v>0</v>
      </c>
      <c r="Q15" s="138">
        <f t="shared" si="15"/>
        <v>0</v>
      </c>
      <c r="R15" s="160">
        <v>0</v>
      </c>
      <c r="S15" s="137">
        <f t="shared" si="6"/>
        <v>0</v>
      </c>
      <c r="T15" s="159">
        <v>0</v>
      </c>
      <c r="U15" s="138">
        <f t="shared" si="7"/>
        <v>0</v>
      </c>
      <c r="V15" s="160">
        <v>0</v>
      </c>
      <c r="W15" s="137">
        <f t="shared" si="8"/>
        <v>0</v>
      </c>
      <c r="X15" s="159">
        <v>0</v>
      </c>
      <c r="Y15" s="138">
        <f t="shared" si="9"/>
        <v>0</v>
      </c>
      <c r="Z15" s="160">
        <v>0</v>
      </c>
      <c r="AA15" s="137">
        <f t="shared" si="10"/>
        <v>0</v>
      </c>
      <c r="AB15" s="159">
        <v>0</v>
      </c>
      <c r="AC15" s="138">
        <f t="shared" si="11"/>
        <v>0</v>
      </c>
      <c r="AD15" s="146">
        <f t="shared" si="12"/>
        <v>0</v>
      </c>
      <c r="AE15" s="147">
        <f t="shared" si="13"/>
        <v>0</v>
      </c>
    </row>
    <row r="16" spans="1:31" ht="15" customHeight="1" x14ac:dyDescent="0.25">
      <c r="A16" s="174">
        <v>4</v>
      </c>
      <c r="B16" s="167"/>
      <c r="C16" s="175" t="s">
        <v>270</v>
      </c>
      <c r="D16" s="144" t="s">
        <v>271</v>
      </c>
      <c r="E16" s="160">
        <v>0</v>
      </c>
      <c r="F16" s="159">
        <v>0</v>
      </c>
      <c r="G16" s="137">
        <f t="shared" si="0"/>
        <v>0</v>
      </c>
      <c r="H16" s="159">
        <v>0</v>
      </c>
      <c r="I16" s="145">
        <f t="shared" si="1"/>
        <v>0</v>
      </c>
      <c r="J16" s="160">
        <v>50</v>
      </c>
      <c r="K16" s="137">
        <f t="shared" si="2"/>
        <v>50</v>
      </c>
      <c r="L16" s="159">
        <v>50</v>
      </c>
      <c r="M16" s="138">
        <f t="shared" si="3"/>
        <v>0</v>
      </c>
      <c r="N16" s="160">
        <v>0</v>
      </c>
      <c r="O16" s="137">
        <f t="shared" si="4"/>
        <v>0</v>
      </c>
      <c r="P16" s="159">
        <v>0</v>
      </c>
      <c r="Q16" s="138">
        <f t="shared" si="15"/>
        <v>0</v>
      </c>
      <c r="R16" s="160">
        <v>50</v>
      </c>
      <c r="S16" s="137">
        <f t="shared" si="6"/>
        <v>50</v>
      </c>
      <c r="T16" s="159">
        <v>50</v>
      </c>
      <c r="U16" s="138">
        <f t="shared" si="7"/>
        <v>0</v>
      </c>
      <c r="V16" s="160">
        <v>100</v>
      </c>
      <c r="W16" s="137">
        <f t="shared" si="8"/>
        <v>100</v>
      </c>
      <c r="X16" s="159">
        <v>100</v>
      </c>
      <c r="Y16" s="138">
        <f t="shared" si="9"/>
        <v>0</v>
      </c>
      <c r="Z16" s="160">
        <v>50</v>
      </c>
      <c r="AA16" s="137">
        <f t="shared" si="10"/>
        <v>50</v>
      </c>
      <c r="AB16" s="159">
        <v>50</v>
      </c>
      <c r="AC16" s="138">
        <f t="shared" si="11"/>
        <v>0</v>
      </c>
      <c r="AD16" s="146">
        <f t="shared" si="12"/>
        <v>250</v>
      </c>
      <c r="AE16" s="147">
        <f t="shared" si="13"/>
        <v>5</v>
      </c>
    </row>
    <row r="17" spans="1:31" ht="15" customHeight="1" x14ac:dyDescent="0.25">
      <c r="A17" s="174">
        <v>5</v>
      </c>
      <c r="B17" s="167"/>
      <c r="C17" s="175" t="s">
        <v>272</v>
      </c>
      <c r="D17" s="144" t="s">
        <v>273</v>
      </c>
      <c r="E17" s="160">
        <v>0</v>
      </c>
      <c r="F17" s="159">
        <v>50</v>
      </c>
      <c r="G17" s="137">
        <f t="shared" si="0"/>
        <v>50</v>
      </c>
      <c r="H17" s="159">
        <v>50</v>
      </c>
      <c r="I17" s="145">
        <f t="shared" si="1"/>
        <v>0</v>
      </c>
      <c r="J17" s="160">
        <v>0</v>
      </c>
      <c r="K17" s="137">
        <f t="shared" si="2"/>
        <v>0</v>
      </c>
      <c r="L17" s="159">
        <v>0</v>
      </c>
      <c r="M17" s="138">
        <f t="shared" si="3"/>
        <v>0</v>
      </c>
      <c r="N17" s="160">
        <v>50</v>
      </c>
      <c r="O17" s="137">
        <f t="shared" si="4"/>
        <v>50</v>
      </c>
      <c r="P17" s="159">
        <v>50</v>
      </c>
      <c r="Q17" s="138">
        <f t="shared" si="15"/>
        <v>0</v>
      </c>
      <c r="R17" s="160">
        <v>100</v>
      </c>
      <c r="S17" s="137">
        <f t="shared" si="6"/>
        <v>100</v>
      </c>
      <c r="T17" s="159">
        <v>100</v>
      </c>
      <c r="U17" s="138">
        <f t="shared" si="7"/>
        <v>0</v>
      </c>
      <c r="V17" s="160">
        <v>50</v>
      </c>
      <c r="W17" s="137">
        <f t="shared" si="8"/>
        <v>50</v>
      </c>
      <c r="X17" s="159">
        <v>50</v>
      </c>
      <c r="Y17" s="138">
        <f t="shared" si="9"/>
        <v>0</v>
      </c>
      <c r="Z17" s="160">
        <v>0</v>
      </c>
      <c r="AA17" s="137">
        <f t="shared" si="10"/>
        <v>0</v>
      </c>
      <c r="AB17" s="159">
        <v>0</v>
      </c>
      <c r="AC17" s="138">
        <f t="shared" si="11"/>
        <v>0</v>
      </c>
      <c r="AD17" s="146">
        <f t="shared" si="12"/>
        <v>250</v>
      </c>
      <c r="AE17" s="147">
        <f t="shared" si="13"/>
        <v>5</v>
      </c>
    </row>
    <row r="18" spans="1:31" ht="15" customHeight="1" x14ac:dyDescent="0.25">
      <c r="A18" s="174">
        <v>6</v>
      </c>
      <c r="B18" s="167"/>
      <c r="C18" s="175" t="s">
        <v>274</v>
      </c>
      <c r="D18" s="144" t="s">
        <v>275</v>
      </c>
      <c r="E18" s="160">
        <v>0</v>
      </c>
      <c r="F18" s="159">
        <v>100</v>
      </c>
      <c r="G18" s="137">
        <f t="shared" si="0"/>
        <v>100</v>
      </c>
      <c r="H18" s="159">
        <v>100</v>
      </c>
      <c r="I18" s="145">
        <f t="shared" si="1"/>
        <v>0</v>
      </c>
      <c r="J18" s="160">
        <v>150</v>
      </c>
      <c r="K18" s="137">
        <f t="shared" si="2"/>
        <v>150</v>
      </c>
      <c r="L18" s="159">
        <v>150</v>
      </c>
      <c r="M18" s="138">
        <f t="shared" si="3"/>
        <v>0</v>
      </c>
      <c r="N18" s="160">
        <v>50</v>
      </c>
      <c r="O18" s="137">
        <f t="shared" si="4"/>
        <v>50</v>
      </c>
      <c r="P18" s="159">
        <v>50</v>
      </c>
      <c r="Q18" s="138">
        <f t="shared" si="15"/>
        <v>0</v>
      </c>
      <c r="R18" s="160">
        <v>100</v>
      </c>
      <c r="S18" s="137">
        <f t="shared" si="6"/>
        <v>100</v>
      </c>
      <c r="T18" s="159">
        <v>100</v>
      </c>
      <c r="U18" s="138">
        <f t="shared" si="7"/>
        <v>0</v>
      </c>
      <c r="V18" s="160">
        <v>100</v>
      </c>
      <c r="W18" s="137">
        <f t="shared" si="8"/>
        <v>100</v>
      </c>
      <c r="X18" s="159">
        <v>100</v>
      </c>
      <c r="Y18" s="138">
        <f t="shared" si="9"/>
        <v>0</v>
      </c>
      <c r="Z18" s="160">
        <v>0</v>
      </c>
      <c r="AA18" s="137">
        <f t="shared" si="10"/>
        <v>0</v>
      </c>
      <c r="AB18" s="159">
        <v>0</v>
      </c>
      <c r="AC18" s="138">
        <f t="shared" si="11"/>
        <v>0</v>
      </c>
      <c r="AD18" s="146">
        <f t="shared" si="12"/>
        <v>500</v>
      </c>
      <c r="AE18" s="147">
        <f t="shared" si="13"/>
        <v>10</v>
      </c>
    </row>
    <row r="19" spans="1:31" ht="15" customHeight="1" thickBot="1" x14ac:dyDescent="0.3">
      <c r="A19" s="176">
        <v>7</v>
      </c>
      <c r="B19" s="177"/>
      <c r="C19" s="178" t="s">
        <v>276</v>
      </c>
      <c r="D19" s="179" t="s">
        <v>277</v>
      </c>
      <c r="E19" s="160">
        <v>0</v>
      </c>
      <c r="F19" s="159">
        <v>100</v>
      </c>
      <c r="G19" s="137">
        <f t="shared" si="0"/>
        <v>100</v>
      </c>
      <c r="H19" s="159">
        <v>100</v>
      </c>
      <c r="I19" s="145">
        <f t="shared" si="1"/>
        <v>0</v>
      </c>
      <c r="J19" s="160">
        <v>0</v>
      </c>
      <c r="K19" s="137">
        <f t="shared" si="2"/>
        <v>0</v>
      </c>
      <c r="L19" s="159">
        <v>0</v>
      </c>
      <c r="M19" s="138">
        <f t="shared" si="3"/>
        <v>0</v>
      </c>
      <c r="N19" s="160">
        <v>100</v>
      </c>
      <c r="O19" s="137">
        <f t="shared" si="4"/>
        <v>100</v>
      </c>
      <c r="P19" s="159">
        <v>100</v>
      </c>
      <c r="Q19" s="138">
        <f t="shared" si="15"/>
        <v>0</v>
      </c>
      <c r="R19" s="160">
        <v>50</v>
      </c>
      <c r="S19" s="137">
        <f t="shared" si="6"/>
        <v>50</v>
      </c>
      <c r="T19" s="159">
        <v>50</v>
      </c>
      <c r="U19" s="138">
        <f t="shared" si="7"/>
        <v>0</v>
      </c>
      <c r="V19" s="160">
        <v>150</v>
      </c>
      <c r="W19" s="137">
        <f t="shared" si="8"/>
        <v>150</v>
      </c>
      <c r="X19" s="159">
        <v>150</v>
      </c>
      <c r="Y19" s="138">
        <f t="shared" si="9"/>
        <v>0</v>
      </c>
      <c r="Z19" s="180">
        <v>0</v>
      </c>
      <c r="AA19" s="153">
        <f t="shared" si="10"/>
        <v>0</v>
      </c>
      <c r="AB19" s="181">
        <v>0</v>
      </c>
      <c r="AC19" s="154">
        <f t="shared" si="11"/>
        <v>0</v>
      </c>
      <c r="AD19" s="146">
        <f t="shared" si="12"/>
        <v>400</v>
      </c>
      <c r="AE19" s="147">
        <f t="shared" si="13"/>
        <v>8</v>
      </c>
    </row>
    <row r="20" spans="1:31" ht="15" customHeight="1" thickBot="1" x14ac:dyDescent="0.3">
      <c r="A20" s="155" t="s">
        <v>39</v>
      </c>
      <c r="B20" s="156"/>
      <c r="C20" s="156"/>
      <c r="D20" s="157"/>
      <c r="E20" s="158">
        <f>(E13+E14+E15+E16+E17+E18+E19)</f>
        <v>0</v>
      </c>
      <c r="F20" s="159">
        <f t="shared" ref="F20:AB20" si="16">(F13+F14+F15+F16+F17+F18+F19)</f>
        <v>998</v>
      </c>
      <c r="G20" s="137">
        <f t="shared" si="0"/>
        <v>998</v>
      </c>
      <c r="H20" s="159">
        <f t="shared" si="16"/>
        <v>998</v>
      </c>
      <c r="I20" s="145">
        <f t="shared" si="1"/>
        <v>0</v>
      </c>
      <c r="J20" s="160">
        <f t="shared" si="16"/>
        <v>200</v>
      </c>
      <c r="K20" s="137">
        <f t="shared" si="2"/>
        <v>200</v>
      </c>
      <c r="L20" s="159">
        <f t="shared" si="16"/>
        <v>200</v>
      </c>
      <c r="M20" s="138">
        <f t="shared" si="3"/>
        <v>0</v>
      </c>
      <c r="N20" s="160">
        <f t="shared" si="16"/>
        <v>200</v>
      </c>
      <c r="O20" s="137">
        <f t="shared" si="4"/>
        <v>200</v>
      </c>
      <c r="P20" s="159">
        <f t="shared" si="16"/>
        <v>200</v>
      </c>
      <c r="Q20" s="161">
        <f t="shared" si="16"/>
        <v>0</v>
      </c>
      <c r="R20" s="160">
        <f t="shared" si="16"/>
        <v>300</v>
      </c>
      <c r="S20" s="137">
        <f t="shared" si="6"/>
        <v>300</v>
      </c>
      <c r="T20" s="159">
        <f t="shared" si="16"/>
        <v>300</v>
      </c>
      <c r="U20" s="138">
        <f t="shared" si="7"/>
        <v>0</v>
      </c>
      <c r="V20" s="160">
        <f t="shared" si="16"/>
        <v>400</v>
      </c>
      <c r="W20" s="137">
        <f t="shared" si="8"/>
        <v>400</v>
      </c>
      <c r="X20" s="159">
        <f t="shared" si="16"/>
        <v>400</v>
      </c>
      <c r="Y20" s="138">
        <f t="shared" si="9"/>
        <v>0</v>
      </c>
      <c r="Z20" s="162">
        <f t="shared" si="16"/>
        <v>50</v>
      </c>
      <c r="AA20" s="163">
        <f t="shared" si="10"/>
        <v>50</v>
      </c>
      <c r="AB20" s="164">
        <f t="shared" si="16"/>
        <v>50</v>
      </c>
      <c r="AC20" s="165">
        <f t="shared" si="11"/>
        <v>0</v>
      </c>
      <c r="AD20" s="146">
        <f t="shared" si="12"/>
        <v>2148</v>
      </c>
      <c r="AE20" s="147">
        <f t="shared" si="13"/>
        <v>42.96</v>
      </c>
    </row>
    <row r="21" spans="1:31" ht="15" customHeight="1" x14ac:dyDescent="0.25">
      <c r="A21" s="182">
        <v>1</v>
      </c>
      <c r="B21" s="183" t="s">
        <v>278</v>
      </c>
      <c r="C21" s="184" t="s">
        <v>279</v>
      </c>
      <c r="D21" s="132" t="s">
        <v>280</v>
      </c>
      <c r="E21" s="136">
        <v>1352</v>
      </c>
      <c r="F21" s="137">
        <v>0</v>
      </c>
      <c r="G21" s="137">
        <f t="shared" si="0"/>
        <v>1352</v>
      </c>
      <c r="H21" s="137">
        <v>0</v>
      </c>
      <c r="I21" s="145">
        <f t="shared" si="1"/>
        <v>1352</v>
      </c>
      <c r="J21" s="185">
        <v>0</v>
      </c>
      <c r="K21" s="137">
        <f t="shared" si="2"/>
        <v>1352</v>
      </c>
      <c r="L21" s="186">
        <v>0</v>
      </c>
      <c r="M21" s="138">
        <f t="shared" si="3"/>
        <v>1352</v>
      </c>
      <c r="N21" s="185">
        <v>0</v>
      </c>
      <c r="O21" s="137">
        <f t="shared" si="4"/>
        <v>1352</v>
      </c>
      <c r="P21" s="186">
        <v>0</v>
      </c>
      <c r="Q21" s="138">
        <f t="shared" ref="Q21:Q36" si="17">(O21-P21)</f>
        <v>1352</v>
      </c>
      <c r="R21" s="160">
        <v>0</v>
      </c>
      <c r="S21" s="137">
        <f t="shared" si="6"/>
        <v>1352</v>
      </c>
      <c r="T21" s="159">
        <v>0</v>
      </c>
      <c r="U21" s="138">
        <f t="shared" si="7"/>
        <v>1352</v>
      </c>
      <c r="V21" s="160">
        <v>0</v>
      </c>
      <c r="W21" s="137">
        <f t="shared" si="8"/>
        <v>1352</v>
      </c>
      <c r="X21" s="159">
        <v>0</v>
      </c>
      <c r="Y21" s="138">
        <f t="shared" si="9"/>
        <v>1352</v>
      </c>
      <c r="Z21" s="170">
        <v>0</v>
      </c>
      <c r="AA21" s="171">
        <f t="shared" si="10"/>
        <v>1352</v>
      </c>
      <c r="AB21" s="172">
        <v>0</v>
      </c>
      <c r="AC21" s="173">
        <f t="shared" si="11"/>
        <v>1352</v>
      </c>
      <c r="AD21" s="146">
        <f t="shared" si="12"/>
        <v>0</v>
      </c>
      <c r="AE21" s="147">
        <f t="shared" si="13"/>
        <v>0</v>
      </c>
    </row>
    <row r="22" spans="1:31" ht="15" customHeight="1" x14ac:dyDescent="0.25">
      <c r="A22" s="174">
        <v>2</v>
      </c>
      <c r="B22" s="187"/>
      <c r="C22" s="175" t="s">
        <v>281</v>
      </c>
      <c r="D22" s="144" t="s">
        <v>282</v>
      </c>
      <c r="E22" s="185">
        <v>634</v>
      </c>
      <c r="F22" s="159">
        <v>750</v>
      </c>
      <c r="G22" s="137">
        <f t="shared" si="0"/>
        <v>1384</v>
      </c>
      <c r="H22" s="159">
        <v>606</v>
      </c>
      <c r="I22" s="145">
        <f t="shared" si="1"/>
        <v>778</v>
      </c>
      <c r="J22" s="160">
        <v>700</v>
      </c>
      <c r="K22" s="137">
        <f t="shared" si="2"/>
        <v>1478</v>
      </c>
      <c r="L22" s="159">
        <v>837</v>
      </c>
      <c r="M22" s="138">
        <f t="shared" si="3"/>
        <v>641</v>
      </c>
      <c r="N22" s="160">
        <v>700</v>
      </c>
      <c r="O22" s="137">
        <f t="shared" si="4"/>
        <v>1341</v>
      </c>
      <c r="P22" s="159">
        <v>733</v>
      </c>
      <c r="Q22" s="138">
        <f t="shared" si="17"/>
        <v>608</v>
      </c>
      <c r="R22" s="160">
        <v>524</v>
      </c>
      <c r="S22" s="137">
        <f t="shared" si="6"/>
        <v>1132</v>
      </c>
      <c r="T22" s="159">
        <v>634</v>
      </c>
      <c r="U22" s="138">
        <f t="shared" si="7"/>
        <v>498</v>
      </c>
      <c r="V22" s="160">
        <v>1000</v>
      </c>
      <c r="W22" s="137">
        <f t="shared" si="8"/>
        <v>1498</v>
      </c>
      <c r="X22" s="159">
        <v>855</v>
      </c>
      <c r="Y22" s="138">
        <f t="shared" si="9"/>
        <v>643</v>
      </c>
      <c r="Z22" s="160">
        <v>0</v>
      </c>
      <c r="AA22" s="137">
        <f t="shared" si="10"/>
        <v>643</v>
      </c>
      <c r="AB22" s="159">
        <v>310</v>
      </c>
      <c r="AC22" s="138">
        <f t="shared" si="11"/>
        <v>333</v>
      </c>
      <c r="AD22" s="146">
        <f t="shared" si="12"/>
        <v>3975</v>
      </c>
      <c r="AE22" s="147">
        <f t="shared" si="13"/>
        <v>79.5</v>
      </c>
    </row>
    <row r="23" spans="1:31" ht="15" customHeight="1" x14ac:dyDescent="0.25">
      <c r="A23" s="174">
        <v>3</v>
      </c>
      <c r="B23" s="187"/>
      <c r="C23" s="175" t="s">
        <v>283</v>
      </c>
      <c r="D23" s="144" t="s">
        <v>284</v>
      </c>
      <c r="E23" s="185">
        <v>1994</v>
      </c>
      <c r="F23" s="186">
        <v>0</v>
      </c>
      <c r="G23" s="137">
        <f t="shared" si="0"/>
        <v>1994</v>
      </c>
      <c r="H23" s="186">
        <v>0</v>
      </c>
      <c r="I23" s="145">
        <f t="shared" si="1"/>
        <v>1994</v>
      </c>
      <c r="J23" s="185">
        <v>100</v>
      </c>
      <c r="K23" s="137">
        <f t="shared" si="2"/>
        <v>2094</v>
      </c>
      <c r="L23" s="186">
        <v>60</v>
      </c>
      <c r="M23" s="138">
        <f t="shared" si="3"/>
        <v>2034</v>
      </c>
      <c r="N23" s="185">
        <v>0</v>
      </c>
      <c r="O23" s="137">
        <f t="shared" si="4"/>
        <v>2034</v>
      </c>
      <c r="P23" s="186">
        <v>0</v>
      </c>
      <c r="Q23" s="138">
        <f t="shared" si="17"/>
        <v>2034</v>
      </c>
      <c r="R23" s="160">
        <v>50</v>
      </c>
      <c r="S23" s="137">
        <f t="shared" si="6"/>
        <v>2084</v>
      </c>
      <c r="T23" s="159">
        <v>100</v>
      </c>
      <c r="U23" s="138">
        <f t="shared" si="7"/>
        <v>1984</v>
      </c>
      <c r="V23" s="160">
        <v>50</v>
      </c>
      <c r="W23" s="137">
        <f t="shared" si="8"/>
        <v>2034</v>
      </c>
      <c r="X23" s="159">
        <v>10</v>
      </c>
      <c r="Y23" s="138">
        <f t="shared" si="9"/>
        <v>2024</v>
      </c>
      <c r="Z23" s="160">
        <v>100</v>
      </c>
      <c r="AA23" s="137">
        <f t="shared" si="10"/>
        <v>2124</v>
      </c>
      <c r="AB23" s="159">
        <v>100</v>
      </c>
      <c r="AC23" s="138">
        <f t="shared" si="11"/>
        <v>2024</v>
      </c>
      <c r="AD23" s="146">
        <f t="shared" si="12"/>
        <v>270</v>
      </c>
      <c r="AE23" s="147">
        <f t="shared" si="13"/>
        <v>5.4</v>
      </c>
    </row>
    <row r="24" spans="1:31" ht="15" customHeight="1" x14ac:dyDescent="0.25">
      <c r="A24" s="174">
        <v>4</v>
      </c>
      <c r="B24" s="187"/>
      <c r="C24" s="175" t="s">
        <v>285</v>
      </c>
      <c r="D24" s="144" t="s">
        <v>286</v>
      </c>
      <c r="E24" s="185">
        <v>0</v>
      </c>
      <c r="F24" s="159">
        <v>0</v>
      </c>
      <c r="G24" s="137">
        <f t="shared" si="0"/>
        <v>0</v>
      </c>
      <c r="H24" s="159">
        <v>0</v>
      </c>
      <c r="I24" s="145">
        <f t="shared" si="1"/>
        <v>0</v>
      </c>
      <c r="J24" s="160">
        <v>0</v>
      </c>
      <c r="K24" s="137">
        <f t="shared" si="2"/>
        <v>0</v>
      </c>
      <c r="L24" s="159">
        <v>0</v>
      </c>
      <c r="M24" s="138">
        <f t="shared" si="3"/>
        <v>0</v>
      </c>
      <c r="N24" s="160">
        <v>50</v>
      </c>
      <c r="O24" s="137">
        <f t="shared" si="4"/>
        <v>50</v>
      </c>
      <c r="P24" s="159">
        <v>49</v>
      </c>
      <c r="Q24" s="138">
        <f t="shared" si="17"/>
        <v>1</v>
      </c>
      <c r="R24" s="160">
        <v>50</v>
      </c>
      <c r="S24" s="137">
        <f t="shared" si="6"/>
        <v>51</v>
      </c>
      <c r="T24" s="159">
        <v>50</v>
      </c>
      <c r="U24" s="138">
        <f t="shared" si="7"/>
        <v>1</v>
      </c>
      <c r="V24" s="160">
        <v>0</v>
      </c>
      <c r="W24" s="137">
        <f t="shared" si="8"/>
        <v>1</v>
      </c>
      <c r="X24" s="159">
        <v>0</v>
      </c>
      <c r="Y24" s="138">
        <f t="shared" si="9"/>
        <v>1</v>
      </c>
      <c r="Z24" s="160">
        <v>0</v>
      </c>
      <c r="AA24" s="137">
        <f t="shared" si="10"/>
        <v>1</v>
      </c>
      <c r="AB24" s="159">
        <v>0</v>
      </c>
      <c r="AC24" s="138">
        <f t="shared" si="11"/>
        <v>1</v>
      </c>
      <c r="AD24" s="146">
        <f t="shared" si="12"/>
        <v>99</v>
      </c>
      <c r="AE24" s="147">
        <f t="shared" si="13"/>
        <v>1.98</v>
      </c>
    </row>
    <row r="25" spans="1:31" ht="15" customHeight="1" x14ac:dyDescent="0.25">
      <c r="A25" s="174">
        <v>5</v>
      </c>
      <c r="B25" s="187"/>
      <c r="C25" s="175" t="s">
        <v>287</v>
      </c>
      <c r="D25" s="144" t="s">
        <v>288</v>
      </c>
      <c r="E25" s="185">
        <v>1</v>
      </c>
      <c r="F25" s="159">
        <v>150</v>
      </c>
      <c r="G25" s="137">
        <f t="shared" si="0"/>
        <v>151</v>
      </c>
      <c r="H25" s="159">
        <v>150</v>
      </c>
      <c r="I25" s="145">
        <f t="shared" si="1"/>
        <v>1</v>
      </c>
      <c r="J25" s="160">
        <v>100</v>
      </c>
      <c r="K25" s="137">
        <f t="shared" si="2"/>
        <v>101</v>
      </c>
      <c r="L25" s="159">
        <v>100</v>
      </c>
      <c r="M25" s="138">
        <f t="shared" si="3"/>
        <v>1</v>
      </c>
      <c r="N25" s="160">
        <v>50</v>
      </c>
      <c r="O25" s="137">
        <f t="shared" si="4"/>
        <v>51</v>
      </c>
      <c r="P25" s="159">
        <v>50</v>
      </c>
      <c r="Q25" s="138">
        <f t="shared" si="17"/>
        <v>1</v>
      </c>
      <c r="R25" s="160">
        <v>100</v>
      </c>
      <c r="S25" s="137">
        <f t="shared" si="6"/>
        <v>101</v>
      </c>
      <c r="T25" s="159">
        <v>100</v>
      </c>
      <c r="U25" s="138">
        <f t="shared" si="7"/>
        <v>1</v>
      </c>
      <c r="V25" s="160">
        <v>50</v>
      </c>
      <c r="W25" s="137">
        <f t="shared" si="8"/>
        <v>51</v>
      </c>
      <c r="X25" s="159">
        <v>50</v>
      </c>
      <c r="Y25" s="138">
        <f t="shared" si="9"/>
        <v>1</v>
      </c>
      <c r="Z25" s="160">
        <v>0</v>
      </c>
      <c r="AA25" s="137">
        <f t="shared" si="10"/>
        <v>1</v>
      </c>
      <c r="AB25" s="159">
        <v>0</v>
      </c>
      <c r="AC25" s="138">
        <f t="shared" si="11"/>
        <v>1</v>
      </c>
      <c r="AD25" s="146">
        <f t="shared" si="12"/>
        <v>450</v>
      </c>
      <c r="AE25" s="147">
        <f t="shared" si="13"/>
        <v>9</v>
      </c>
    </row>
    <row r="26" spans="1:31" ht="15" customHeight="1" x14ac:dyDescent="0.25">
      <c r="A26" s="174">
        <v>6</v>
      </c>
      <c r="B26" s="187"/>
      <c r="C26" s="175" t="s">
        <v>289</v>
      </c>
      <c r="D26" s="144" t="s">
        <v>290</v>
      </c>
      <c r="E26" s="185">
        <v>0</v>
      </c>
      <c r="F26" s="159">
        <v>0</v>
      </c>
      <c r="G26" s="137">
        <f t="shared" si="0"/>
        <v>0</v>
      </c>
      <c r="H26" s="159">
        <v>0</v>
      </c>
      <c r="I26" s="145">
        <f t="shared" si="1"/>
        <v>0</v>
      </c>
      <c r="J26" s="160">
        <v>0</v>
      </c>
      <c r="K26" s="137">
        <f t="shared" si="2"/>
        <v>0</v>
      </c>
      <c r="L26" s="159">
        <v>0</v>
      </c>
      <c r="M26" s="138">
        <f t="shared" si="3"/>
        <v>0</v>
      </c>
      <c r="N26" s="160">
        <v>0</v>
      </c>
      <c r="O26" s="137">
        <f t="shared" si="4"/>
        <v>0</v>
      </c>
      <c r="P26" s="159">
        <v>0</v>
      </c>
      <c r="Q26" s="138">
        <f t="shared" si="17"/>
        <v>0</v>
      </c>
      <c r="R26" s="160">
        <v>0</v>
      </c>
      <c r="S26" s="137">
        <f t="shared" si="6"/>
        <v>0</v>
      </c>
      <c r="T26" s="159">
        <v>0</v>
      </c>
      <c r="U26" s="138">
        <f t="shared" si="7"/>
        <v>0</v>
      </c>
      <c r="V26" s="160">
        <v>0</v>
      </c>
      <c r="W26" s="137">
        <f t="shared" si="8"/>
        <v>0</v>
      </c>
      <c r="X26" s="159">
        <v>0</v>
      </c>
      <c r="Y26" s="138">
        <f t="shared" si="9"/>
        <v>0</v>
      </c>
      <c r="Z26" s="160">
        <v>0</v>
      </c>
      <c r="AA26" s="137">
        <f t="shared" si="10"/>
        <v>0</v>
      </c>
      <c r="AB26" s="159">
        <v>0</v>
      </c>
      <c r="AC26" s="138">
        <f t="shared" si="11"/>
        <v>0</v>
      </c>
      <c r="AD26" s="146">
        <f t="shared" si="12"/>
        <v>0</v>
      </c>
      <c r="AE26" s="147">
        <f t="shared" si="13"/>
        <v>0</v>
      </c>
    </row>
    <row r="27" spans="1:31" ht="15" customHeight="1" x14ac:dyDescent="0.25">
      <c r="A27" s="174">
        <v>7</v>
      </c>
      <c r="B27" s="187"/>
      <c r="C27" s="175" t="s">
        <v>291</v>
      </c>
      <c r="D27" s="144" t="s">
        <v>292</v>
      </c>
      <c r="E27" s="185">
        <v>0</v>
      </c>
      <c r="F27" s="159">
        <v>50</v>
      </c>
      <c r="G27" s="137">
        <f t="shared" si="0"/>
        <v>50</v>
      </c>
      <c r="H27" s="159">
        <v>50</v>
      </c>
      <c r="I27" s="145">
        <f t="shared" si="1"/>
        <v>0</v>
      </c>
      <c r="J27" s="160">
        <v>0</v>
      </c>
      <c r="K27" s="137">
        <f t="shared" si="2"/>
        <v>0</v>
      </c>
      <c r="L27" s="159">
        <v>0</v>
      </c>
      <c r="M27" s="138">
        <f t="shared" si="3"/>
        <v>0</v>
      </c>
      <c r="N27" s="160">
        <v>0</v>
      </c>
      <c r="O27" s="137">
        <f t="shared" si="4"/>
        <v>0</v>
      </c>
      <c r="P27" s="159">
        <v>0</v>
      </c>
      <c r="Q27" s="138">
        <f t="shared" si="17"/>
        <v>0</v>
      </c>
      <c r="R27" s="160">
        <v>0</v>
      </c>
      <c r="S27" s="137">
        <f t="shared" si="6"/>
        <v>0</v>
      </c>
      <c r="T27" s="159">
        <v>0</v>
      </c>
      <c r="U27" s="138">
        <f t="shared" si="7"/>
        <v>0</v>
      </c>
      <c r="V27" s="160">
        <v>0</v>
      </c>
      <c r="W27" s="137">
        <f t="shared" si="8"/>
        <v>0</v>
      </c>
      <c r="X27" s="159">
        <v>0</v>
      </c>
      <c r="Y27" s="138">
        <f t="shared" si="9"/>
        <v>0</v>
      </c>
      <c r="Z27" s="160">
        <v>0</v>
      </c>
      <c r="AA27" s="137">
        <f t="shared" si="10"/>
        <v>0</v>
      </c>
      <c r="AB27" s="159">
        <v>0</v>
      </c>
      <c r="AC27" s="138">
        <f t="shared" si="11"/>
        <v>0</v>
      </c>
      <c r="AD27" s="146">
        <f t="shared" si="12"/>
        <v>50</v>
      </c>
      <c r="AE27" s="147">
        <f t="shared" si="13"/>
        <v>1</v>
      </c>
    </row>
    <row r="28" spans="1:31" ht="15" customHeight="1" x14ac:dyDescent="0.25">
      <c r="A28" s="174">
        <v>8</v>
      </c>
      <c r="B28" s="187"/>
      <c r="C28" s="175" t="s">
        <v>293</v>
      </c>
      <c r="D28" s="144" t="s">
        <v>294</v>
      </c>
      <c r="E28" s="185">
        <v>0</v>
      </c>
      <c r="F28" s="159">
        <v>0</v>
      </c>
      <c r="G28" s="137">
        <f t="shared" si="0"/>
        <v>0</v>
      </c>
      <c r="H28" s="159">
        <v>0</v>
      </c>
      <c r="I28" s="145">
        <f t="shared" si="1"/>
        <v>0</v>
      </c>
      <c r="J28" s="160">
        <v>0</v>
      </c>
      <c r="K28" s="137">
        <f t="shared" si="2"/>
        <v>0</v>
      </c>
      <c r="L28" s="159">
        <v>0</v>
      </c>
      <c r="M28" s="138">
        <f t="shared" si="3"/>
        <v>0</v>
      </c>
      <c r="N28" s="160">
        <v>0</v>
      </c>
      <c r="O28" s="137">
        <f t="shared" si="4"/>
        <v>0</v>
      </c>
      <c r="P28" s="159">
        <v>0</v>
      </c>
      <c r="Q28" s="138">
        <f t="shared" si="17"/>
        <v>0</v>
      </c>
      <c r="R28" s="160">
        <v>0</v>
      </c>
      <c r="S28" s="137">
        <f t="shared" si="6"/>
        <v>0</v>
      </c>
      <c r="T28" s="159">
        <v>0</v>
      </c>
      <c r="U28" s="138">
        <f t="shared" si="7"/>
        <v>0</v>
      </c>
      <c r="V28" s="160">
        <v>0</v>
      </c>
      <c r="W28" s="137">
        <f t="shared" si="8"/>
        <v>0</v>
      </c>
      <c r="X28" s="159">
        <v>0</v>
      </c>
      <c r="Y28" s="138">
        <f t="shared" si="9"/>
        <v>0</v>
      </c>
      <c r="Z28" s="160">
        <v>0</v>
      </c>
      <c r="AA28" s="137">
        <f t="shared" si="10"/>
        <v>0</v>
      </c>
      <c r="AB28" s="159">
        <v>0</v>
      </c>
      <c r="AC28" s="138">
        <f t="shared" si="11"/>
        <v>0</v>
      </c>
      <c r="AD28" s="146">
        <f t="shared" si="12"/>
        <v>0</v>
      </c>
      <c r="AE28" s="147">
        <f t="shared" si="13"/>
        <v>0</v>
      </c>
    </row>
    <row r="29" spans="1:31" ht="15" customHeight="1" x14ac:dyDescent="0.25">
      <c r="A29" s="174">
        <v>9</v>
      </c>
      <c r="B29" s="187"/>
      <c r="C29" s="175" t="s">
        <v>295</v>
      </c>
      <c r="D29" s="144" t="s">
        <v>296</v>
      </c>
      <c r="E29" s="185">
        <v>0</v>
      </c>
      <c r="F29" s="159">
        <v>100</v>
      </c>
      <c r="G29" s="137">
        <f t="shared" si="0"/>
        <v>100</v>
      </c>
      <c r="H29" s="159">
        <v>100</v>
      </c>
      <c r="I29" s="145">
        <f t="shared" si="1"/>
        <v>0</v>
      </c>
      <c r="J29" s="160">
        <v>50</v>
      </c>
      <c r="K29" s="137">
        <f t="shared" si="2"/>
        <v>50</v>
      </c>
      <c r="L29" s="159">
        <v>48</v>
      </c>
      <c r="M29" s="138">
        <f t="shared" si="3"/>
        <v>2</v>
      </c>
      <c r="N29" s="160">
        <v>50</v>
      </c>
      <c r="O29" s="137">
        <f t="shared" si="4"/>
        <v>52</v>
      </c>
      <c r="P29" s="159">
        <v>50</v>
      </c>
      <c r="Q29" s="138">
        <f t="shared" si="17"/>
        <v>2</v>
      </c>
      <c r="R29" s="160">
        <v>100</v>
      </c>
      <c r="S29" s="137">
        <f t="shared" si="6"/>
        <v>102</v>
      </c>
      <c r="T29" s="159">
        <v>100</v>
      </c>
      <c r="U29" s="138">
        <f t="shared" si="7"/>
        <v>2</v>
      </c>
      <c r="V29" s="160">
        <v>50</v>
      </c>
      <c r="W29" s="137">
        <f t="shared" si="8"/>
        <v>52</v>
      </c>
      <c r="X29" s="159">
        <v>50</v>
      </c>
      <c r="Y29" s="138">
        <f t="shared" si="9"/>
        <v>2</v>
      </c>
      <c r="Z29" s="160">
        <v>50</v>
      </c>
      <c r="AA29" s="137">
        <f t="shared" si="10"/>
        <v>52</v>
      </c>
      <c r="AB29" s="159">
        <v>50</v>
      </c>
      <c r="AC29" s="138">
        <f t="shared" si="11"/>
        <v>2</v>
      </c>
      <c r="AD29" s="146">
        <f t="shared" si="12"/>
        <v>398</v>
      </c>
      <c r="AE29" s="147">
        <f t="shared" si="13"/>
        <v>7.96</v>
      </c>
    </row>
    <row r="30" spans="1:31" ht="15" customHeight="1" x14ac:dyDescent="0.25">
      <c r="A30" s="174">
        <v>10</v>
      </c>
      <c r="B30" s="187"/>
      <c r="C30" s="175" t="s">
        <v>297</v>
      </c>
      <c r="D30" s="144" t="s">
        <v>298</v>
      </c>
      <c r="E30" s="185">
        <v>1</v>
      </c>
      <c r="F30" s="159">
        <v>200</v>
      </c>
      <c r="G30" s="137">
        <f t="shared" si="0"/>
        <v>201</v>
      </c>
      <c r="H30" s="159">
        <v>200</v>
      </c>
      <c r="I30" s="145">
        <f t="shared" si="1"/>
        <v>1</v>
      </c>
      <c r="J30" s="160">
        <v>50</v>
      </c>
      <c r="K30" s="137">
        <f t="shared" si="2"/>
        <v>51</v>
      </c>
      <c r="L30" s="159">
        <v>50</v>
      </c>
      <c r="M30" s="138">
        <f t="shared" si="3"/>
        <v>1</v>
      </c>
      <c r="N30" s="160">
        <v>100</v>
      </c>
      <c r="O30" s="137">
        <f t="shared" si="4"/>
        <v>101</v>
      </c>
      <c r="P30" s="159">
        <v>100</v>
      </c>
      <c r="Q30" s="138">
        <f t="shared" si="17"/>
        <v>1</v>
      </c>
      <c r="R30" s="160">
        <v>50</v>
      </c>
      <c r="S30" s="137">
        <f t="shared" si="6"/>
        <v>51</v>
      </c>
      <c r="T30" s="159">
        <v>50</v>
      </c>
      <c r="U30" s="138">
        <f t="shared" si="7"/>
        <v>1</v>
      </c>
      <c r="V30" s="160">
        <v>0</v>
      </c>
      <c r="W30" s="137">
        <f t="shared" si="8"/>
        <v>1</v>
      </c>
      <c r="X30" s="159">
        <v>0</v>
      </c>
      <c r="Y30" s="138">
        <f t="shared" si="9"/>
        <v>1</v>
      </c>
      <c r="Z30" s="160">
        <v>0</v>
      </c>
      <c r="AA30" s="137">
        <f t="shared" si="10"/>
        <v>1</v>
      </c>
      <c r="AB30" s="159">
        <v>0</v>
      </c>
      <c r="AC30" s="138">
        <f t="shared" si="11"/>
        <v>1</v>
      </c>
      <c r="AD30" s="146">
        <f t="shared" si="12"/>
        <v>400</v>
      </c>
      <c r="AE30" s="147">
        <f t="shared" si="13"/>
        <v>8</v>
      </c>
    </row>
    <row r="31" spans="1:31" ht="15" customHeight="1" x14ac:dyDescent="0.25">
      <c r="A31" s="174">
        <v>11</v>
      </c>
      <c r="B31" s="187"/>
      <c r="C31" s="175" t="s">
        <v>299</v>
      </c>
      <c r="D31" s="144" t="s">
        <v>300</v>
      </c>
      <c r="E31" s="185">
        <v>0</v>
      </c>
      <c r="F31" s="159">
        <v>100</v>
      </c>
      <c r="G31" s="137">
        <f t="shared" si="0"/>
        <v>100</v>
      </c>
      <c r="H31" s="159">
        <v>100</v>
      </c>
      <c r="I31" s="145">
        <f t="shared" si="1"/>
        <v>0</v>
      </c>
      <c r="J31" s="160">
        <v>0</v>
      </c>
      <c r="K31" s="137">
        <f t="shared" si="2"/>
        <v>0</v>
      </c>
      <c r="L31" s="159">
        <v>0</v>
      </c>
      <c r="M31" s="138">
        <f t="shared" si="3"/>
        <v>0</v>
      </c>
      <c r="N31" s="160">
        <v>50</v>
      </c>
      <c r="O31" s="137">
        <f t="shared" si="4"/>
        <v>50</v>
      </c>
      <c r="P31" s="159">
        <v>50</v>
      </c>
      <c r="Q31" s="138">
        <f t="shared" si="17"/>
        <v>0</v>
      </c>
      <c r="R31" s="160">
        <v>0</v>
      </c>
      <c r="S31" s="137">
        <f t="shared" si="6"/>
        <v>0</v>
      </c>
      <c r="T31" s="159">
        <v>0</v>
      </c>
      <c r="U31" s="138">
        <f t="shared" si="7"/>
        <v>0</v>
      </c>
      <c r="V31" s="160">
        <v>0</v>
      </c>
      <c r="W31" s="137">
        <f t="shared" si="8"/>
        <v>0</v>
      </c>
      <c r="X31" s="159">
        <v>0</v>
      </c>
      <c r="Y31" s="138">
        <f t="shared" si="9"/>
        <v>0</v>
      </c>
      <c r="Z31" s="160">
        <v>0</v>
      </c>
      <c r="AA31" s="137">
        <f t="shared" si="10"/>
        <v>0</v>
      </c>
      <c r="AB31" s="159">
        <v>0</v>
      </c>
      <c r="AC31" s="138">
        <f t="shared" si="11"/>
        <v>0</v>
      </c>
      <c r="AD31" s="146">
        <f t="shared" si="12"/>
        <v>150</v>
      </c>
      <c r="AE31" s="147">
        <f t="shared" si="13"/>
        <v>3</v>
      </c>
    </row>
    <row r="32" spans="1:31" ht="15" customHeight="1" x14ac:dyDescent="0.25">
      <c r="A32" s="174">
        <v>12</v>
      </c>
      <c r="B32" s="187"/>
      <c r="C32" s="175" t="s">
        <v>301</v>
      </c>
      <c r="D32" s="144" t="s">
        <v>302</v>
      </c>
      <c r="E32" s="185">
        <v>1195</v>
      </c>
      <c r="F32" s="186">
        <v>800</v>
      </c>
      <c r="G32" s="137">
        <f t="shared" si="0"/>
        <v>1995</v>
      </c>
      <c r="H32" s="186">
        <v>697</v>
      </c>
      <c r="I32" s="145">
        <f t="shared" si="1"/>
        <v>1298</v>
      </c>
      <c r="J32" s="160">
        <v>550</v>
      </c>
      <c r="K32" s="137">
        <f t="shared" si="2"/>
        <v>1848</v>
      </c>
      <c r="L32" s="159">
        <v>543</v>
      </c>
      <c r="M32" s="138">
        <f t="shared" si="3"/>
        <v>1305</v>
      </c>
      <c r="N32" s="160">
        <v>500</v>
      </c>
      <c r="O32" s="137">
        <f t="shared" si="4"/>
        <v>1805</v>
      </c>
      <c r="P32" s="159">
        <v>579</v>
      </c>
      <c r="Q32" s="138">
        <f t="shared" si="17"/>
        <v>1226</v>
      </c>
      <c r="R32" s="160">
        <v>650</v>
      </c>
      <c r="S32" s="137">
        <f t="shared" si="6"/>
        <v>1876</v>
      </c>
      <c r="T32" s="159">
        <v>617</v>
      </c>
      <c r="U32" s="138">
        <f t="shared" si="7"/>
        <v>1259</v>
      </c>
      <c r="V32" s="160">
        <v>300</v>
      </c>
      <c r="W32" s="137">
        <f t="shared" si="8"/>
        <v>1559</v>
      </c>
      <c r="X32" s="159">
        <v>486</v>
      </c>
      <c r="Y32" s="138">
        <f t="shared" si="9"/>
        <v>1073</v>
      </c>
      <c r="Z32" s="160">
        <v>0</v>
      </c>
      <c r="AA32" s="137">
        <f t="shared" si="10"/>
        <v>1073</v>
      </c>
      <c r="AB32" s="159">
        <v>0</v>
      </c>
      <c r="AC32" s="138">
        <f t="shared" si="11"/>
        <v>1073</v>
      </c>
      <c r="AD32" s="146">
        <f t="shared" si="12"/>
        <v>2922</v>
      </c>
      <c r="AE32" s="147">
        <f t="shared" si="13"/>
        <v>58.44</v>
      </c>
    </row>
    <row r="33" spans="1:31" ht="15" customHeight="1" x14ac:dyDescent="0.25">
      <c r="A33" s="174">
        <v>13</v>
      </c>
      <c r="B33" s="187"/>
      <c r="C33" s="175" t="s">
        <v>303</v>
      </c>
      <c r="D33" s="144" t="s">
        <v>304</v>
      </c>
      <c r="E33" s="185">
        <v>90</v>
      </c>
      <c r="F33" s="159">
        <v>0</v>
      </c>
      <c r="G33" s="137">
        <f t="shared" si="0"/>
        <v>90</v>
      </c>
      <c r="H33" s="159">
        <v>4</v>
      </c>
      <c r="I33" s="145">
        <f t="shared" si="1"/>
        <v>86</v>
      </c>
      <c r="J33" s="160">
        <v>0</v>
      </c>
      <c r="K33" s="137">
        <f t="shared" si="2"/>
        <v>86</v>
      </c>
      <c r="L33" s="159">
        <v>0</v>
      </c>
      <c r="M33" s="138">
        <f t="shared" si="3"/>
        <v>86</v>
      </c>
      <c r="N33" s="160">
        <v>0</v>
      </c>
      <c r="O33" s="137">
        <f t="shared" si="4"/>
        <v>86</v>
      </c>
      <c r="P33" s="159">
        <v>0</v>
      </c>
      <c r="Q33" s="138">
        <f t="shared" si="17"/>
        <v>86</v>
      </c>
      <c r="R33" s="160">
        <v>0</v>
      </c>
      <c r="S33" s="137">
        <f t="shared" si="6"/>
        <v>86</v>
      </c>
      <c r="T33" s="159">
        <v>0</v>
      </c>
      <c r="U33" s="138">
        <f t="shared" si="7"/>
        <v>86</v>
      </c>
      <c r="V33" s="160">
        <v>0</v>
      </c>
      <c r="W33" s="137">
        <f t="shared" si="8"/>
        <v>86</v>
      </c>
      <c r="X33" s="159">
        <v>0</v>
      </c>
      <c r="Y33" s="138">
        <f t="shared" si="9"/>
        <v>86</v>
      </c>
      <c r="Z33" s="160">
        <v>0</v>
      </c>
      <c r="AA33" s="137">
        <f t="shared" si="10"/>
        <v>86</v>
      </c>
      <c r="AB33" s="159">
        <v>0</v>
      </c>
      <c r="AC33" s="138">
        <f t="shared" si="11"/>
        <v>86</v>
      </c>
      <c r="AD33" s="146">
        <f t="shared" si="12"/>
        <v>4</v>
      </c>
      <c r="AE33" s="147">
        <f t="shared" si="13"/>
        <v>0.08</v>
      </c>
    </row>
    <row r="34" spans="1:31" ht="15" customHeight="1" x14ac:dyDescent="0.25">
      <c r="A34" s="174">
        <v>14</v>
      </c>
      <c r="B34" s="187"/>
      <c r="C34" s="175" t="s">
        <v>305</v>
      </c>
      <c r="D34" s="144" t="s">
        <v>306</v>
      </c>
      <c r="E34" s="185">
        <v>0</v>
      </c>
      <c r="F34" s="159">
        <v>0</v>
      </c>
      <c r="G34" s="137">
        <f t="shared" si="0"/>
        <v>0</v>
      </c>
      <c r="H34" s="159">
        <v>0</v>
      </c>
      <c r="I34" s="145">
        <f t="shared" si="1"/>
        <v>0</v>
      </c>
      <c r="J34" s="160">
        <v>0</v>
      </c>
      <c r="K34" s="137">
        <f t="shared" si="2"/>
        <v>0</v>
      </c>
      <c r="L34" s="159">
        <v>0</v>
      </c>
      <c r="M34" s="138">
        <f t="shared" si="3"/>
        <v>0</v>
      </c>
      <c r="N34" s="160">
        <v>0</v>
      </c>
      <c r="O34" s="137">
        <f t="shared" si="4"/>
        <v>0</v>
      </c>
      <c r="P34" s="159">
        <v>0</v>
      </c>
      <c r="Q34" s="138">
        <f t="shared" si="17"/>
        <v>0</v>
      </c>
      <c r="R34" s="160">
        <v>0</v>
      </c>
      <c r="S34" s="137">
        <f t="shared" si="6"/>
        <v>0</v>
      </c>
      <c r="T34" s="159">
        <v>0</v>
      </c>
      <c r="U34" s="138">
        <f t="shared" si="7"/>
        <v>0</v>
      </c>
      <c r="V34" s="160">
        <v>0</v>
      </c>
      <c r="W34" s="137">
        <f t="shared" si="8"/>
        <v>0</v>
      </c>
      <c r="X34" s="159">
        <v>0</v>
      </c>
      <c r="Y34" s="138">
        <f t="shared" si="9"/>
        <v>0</v>
      </c>
      <c r="Z34" s="160">
        <v>0</v>
      </c>
      <c r="AA34" s="137">
        <f t="shared" si="10"/>
        <v>0</v>
      </c>
      <c r="AB34" s="159">
        <v>0</v>
      </c>
      <c r="AC34" s="138">
        <f t="shared" si="11"/>
        <v>0</v>
      </c>
      <c r="AD34" s="146">
        <f t="shared" si="12"/>
        <v>0</v>
      </c>
      <c r="AE34" s="147">
        <f t="shared" si="13"/>
        <v>0</v>
      </c>
    </row>
    <row r="35" spans="1:31" ht="15" customHeight="1" x14ac:dyDescent="0.25">
      <c r="A35" s="188">
        <v>15</v>
      </c>
      <c r="B35" s="187"/>
      <c r="C35" s="175" t="s">
        <v>307</v>
      </c>
      <c r="D35" s="151" t="s">
        <v>308</v>
      </c>
      <c r="E35" s="185">
        <v>41</v>
      </c>
      <c r="F35" s="159">
        <v>0</v>
      </c>
      <c r="G35" s="137">
        <f t="shared" si="0"/>
        <v>41</v>
      </c>
      <c r="H35" s="159">
        <v>10</v>
      </c>
      <c r="I35" s="145">
        <f t="shared" si="1"/>
        <v>31</v>
      </c>
      <c r="J35" s="160">
        <v>0</v>
      </c>
      <c r="K35" s="137">
        <f t="shared" si="2"/>
        <v>31</v>
      </c>
      <c r="L35" s="159">
        <v>4</v>
      </c>
      <c r="M35" s="138">
        <f t="shared" si="3"/>
        <v>27</v>
      </c>
      <c r="N35" s="160">
        <v>0</v>
      </c>
      <c r="O35" s="137">
        <f t="shared" si="4"/>
        <v>27</v>
      </c>
      <c r="P35" s="159">
        <v>4</v>
      </c>
      <c r="Q35" s="138">
        <f t="shared" si="17"/>
        <v>23</v>
      </c>
      <c r="R35" s="160">
        <v>0</v>
      </c>
      <c r="S35" s="137">
        <f t="shared" si="6"/>
        <v>23</v>
      </c>
      <c r="T35" s="159">
        <v>0</v>
      </c>
      <c r="U35" s="138">
        <f t="shared" si="7"/>
        <v>23</v>
      </c>
      <c r="V35" s="160">
        <v>0</v>
      </c>
      <c r="W35" s="137">
        <f t="shared" si="8"/>
        <v>23</v>
      </c>
      <c r="X35" s="159">
        <v>0</v>
      </c>
      <c r="Y35" s="138">
        <f t="shared" si="9"/>
        <v>23</v>
      </c>
      <c r="Z35" s="160">
        <v>0</v>
      </c>
      <c r="AA35" s="137">
        <f t="shared" si="10"/>
        <v>23</v>
      </c>
      <c r="AB35" s="159">
        <v>3</v>
      </c>
      <c r="AC35" s="138">
        <f t="shared" si="11"/>
        <v>20</v>
      </c>
      <c r="AD35" s="146">
        <f t="shared" si="12"/>
        <v>21</v>
      </c>
      <c r="AE35" s="147">
        <f t="shared" si="13"/>
        <v>0.42</v>
      </c>
    </row>
    <row r="36" spans="1:31" ht="15" customHeight="1" thickBot="1" x14ac:dyDescent="0.3">
      <c r="A36" s="176">
        <v>16</v>
      </c>
      <c r="B36" s="189"/>
      <c r="C36" s="178" t="s">
        <v>309</v>
      </c>
      <c r="D36" s="179" t="s">
        <v>310</v>
      </c>
      <c r="E36" s="185">
        <v>0</v>
      </c>
      <c r="F36" s="186">
        <v>100</v>
      </c>
      <c r="G36" s="137">
        <f t="shared" si="0"/>
        <v>100</v>
      </c>
      <c r="H36" s="186">
        <v>100</v>
      </c>
      <c r="I36" s="145">
        <f t="shared" si="1"/>
        <v>0</v>
      </c>
      <c r="J36" s="160">
        <v>50</v>
      </c>
      <c r="K36" s="137">
        <f t="shared" si="2"/>
        <v>50</v>
      </c>
      <c r="L36" s="159">
        <v>50</v>
      </c>
      <c r="M36" s="138">
        <f t="shared" si="3"/>
        <v>0</v>
      </c>
      <c r="N36" s="160">
        <v>100</v>
      </c>
      <c r="O36" s="137">
        <f t="shared" si="4"/>
        <v>100</v>
      </c>
      <c r="P36" s="159">
        <v>100</v>
      </c>
      <c r="Q36" s="138">
        <f t="shared" si="17"/>
        <v>0</v>
      </c>
      <c r="R36" s="160">
        <v>50</v>
      </c>
      <c r="S36" s="137">
        <f t="shared" si="6"/>
        <v>50</v>
      </c>
      <c r="T36" s="159">
        <v>50</v>
      </c>
      <c r="U36" s="138">
        <f t="shared" si="7"/>
        <v>0</v>
      </c>
      <c r="V36" s="160">
        <v>100</v>
      </c>
      <c r="W36" s="137">
        <f t="shared" si="8"/>
        <v>100</v>
      </c>
      <c r="X36" s="159">
        <v>100</v>
      </c>
      <c r="Y36" s="138">
        <f t="shared" si="9"/>
        <v>0</v>
      </c>
      <c r="Z36" s="180">
        <v>0</v>
      </c>
      <c r="AA36" s="153">
        <f t="shared" si="10"/>
        <v>0</v>
      </c>
      <c r="AB36" s="181">
        <v>0</v>
      </c>
      <c r="AC36" s="154">
        <f t="shared" si="11"/>
        <v>0</v>
      </c>
      <c r="AD36" s="146">
        <f t="shared" si="12"/>
        <v>400</v>
      </c>
      <c r="AE36" s="147">
        <f t="shared" si="13"/>
        <v>8</v>
      </c>
    </row>
    <row r="37" spans="1:31" ht="15" customHeight="1" thickBot="1" x14ac:dyDescent="0.3">
      <c r="A37" s="155" t="s">
        <v>39</v>
      </c>
      <c r="B37" s="156"/>
      <c r="C37" s="156"/>
      <c r="D37" s="157"/>
      <c r="E37" s="158">
        <f>(E22+E23+E24+E25+E26+E27+E28+E29+E30+E31+E32+E33+E34+E35+E36)</f>
        <v>3956</v>
      </c>
      <c r="F37" s="159">
        <f t="shared" ref="F37:AB37" si="18">(F22+F23+F24+F25+F26+F27+F28+F29+F30+F31+F32+F33+F34+F35+F36)</f>
        <v>2250</v>
      </c>
      <c r="G37" s="137">
        <f t="shared" si="0"/>
        <v>6206</v>
      </c>
      <c r="H37" s="159">
        <f t="shared" si="18"/>
        <v>2017</v>
      </c>
      <c r="I37" s="145">
        <f t="shared" si="1"/>
        <v>4189</v>
      </c>
      <c r="J37" s="160">
        <f t="shared" si="18"/>
        <v>1600</v>
      </c>
      <c r="K37" s="137">
        <f t="shared" si="2"/>
        <v>5789</v>
      </c>
      <c r="L37" s="159">
        <f t="shared" si="18"/>
        <v>1692</v>
      </c>
      <c r="M37" s="138">
        <f t="shared" si="3"/>
        <v>4097</v>
      </c>
      <c r="N37" s="160">
        <f t="shared" si="18"/>
        <v>1600</v>
      </c>
      <c r="O37" s="137">
        <f t="shared" si="4"/>
        <v>5697</v>
      </c>
      <c r="P37" s="159">
        <f t="shared" si="18"/>
        <v>1715</v>
      </c>
      <c r="Q37" s="161">
        <f t="shared" si="18"/>
        <v>3982</v>
      </c>
      <c r="R37" s="160">
        <f t="shared" si="18"/>
        <v>1574</v>
      </c>
      <c r="S37" s="137">
        <f t="shared" si="6"/>
        <v>5556</v>
      </c>
      <c r="T37" s="159">
        <f>(T21+T22+T23+T24+T25+T26+T27+T28+T29+T30+T31+T32+T33+T34+T35+T36)</f>
        <v>1701</v>
      </c>
      <c r="U37" s="138">
        <f t="shared" si="7"/>
        <v>3855</v>
      </c>
      <c r="V37" s="160">
        <f t="shared" si="18"/>
        <v>1550</v>
      </c>
      <c r="W37" s="137">
        <f t="shared" si="8"/>
        <v>5405</v>
      </c>
      <c r="X37" s="159">
        <f t="shared" si="18"/>
        <v>1551</v>
      </c>
      <c r="Y37" s="138">
        <f t="shared" si="9"/>
        <v>3854</v>
      </c>
      <c r="Z37" s="162">
        <f t="shared" si="18"/>
        <v>150</v>
      </c>
      <c r="AA37" s="163">
        <f>SUM(AA21:AA36)</f>
        <v>5356</v>
      </c>
      <c r="AB37" s="164">
        <f t="shared" si="18"/>
        <v>463</v>
      </c>
      <c r="AC37" s="165">
        <f t="shared" si="11"/>
        <v>4893</v>
      </c>
      <c r="AD37" s="146">
        <f t="shared" si="12"/>
        <v>9139</v>
      </c>
      <c r="AE37" s="147">
        <f t="shared" si="13"/>
        <v>182.78</v>
      </c>
    </row>
    <row r="38" spans="1:31" ht="15" customHeight="1" x14ac:dyDescent="0.25">
      <c r="A38" s="168">
        <v>1</v>
      </c>
      <c r="B38" s="190" t="s">
        <v>311</v>
      </c>
      <c r="C38" s="184" t="s">
        <v>312</v>
      </c>
      <c r="D38" s="132" t="s">
        <v>313</v>
      </c>
      <c r="E38" s="136">
        <v>3162</v>
      </c>
      <c r="F38" s="137">
        <v>150</v>
      </c>
      <c r="G38" s="137">
        <f t="shared" si="0"/>
        <v>3312</v>
      </c>
      <c r="H38" s="137">
        <v>139</v>
      </c>
      <c r="I38" s="145">
        <f t="shared" si="1"/>
        <v>3173</v>
      </c>
      <c r="J38" s="191">
        <v>1350</v>
      </c>
      <c r="K38" s="137">
        <f t="shared" si="2"/>
        <v>4523</v>
      </c>
      <c r="L38" s="192">
        <v>813</v>
      </c>
      <c r="M38" s="138">
        <f t="shared" si="3"/>
        <v>3710</v>
      </c>
      <c r="N38" s="160">
        <v>950</v>
      </c>
      <c r="O38" s="137">
        <f t="shared" si="4"/>
        <v>4660</v>
      </c>
      <c r="P38" s="159">
        <v>1259</v>
      </c>
      <c r="Q38" s="138">
        <f t="shared" ref="Q38:Q43" si="19">(O38-P38)</f>
        <v>3401</v>
      </c>
      <c r="R38" s="160">
        <v>700</v>
      </c>
      <c r="S38" s="137">
        <f t="shared" si="6"/>
        <v>4101</v>
      </c>
      <c r="T38" s="159">
        <v>648</v>
      </c>
      <c r="U38" s="138">
        <f t="shared" si="7"/>
        <v>3453</v>
      </c>
      <c r="V38" s="160">
        <v>550</v>
      </c>
      <c r="W38" s="137">
        <f t="shared" si="8"/>
        <v>4003</v>
      </c>
      <c r="X38" s="159">
        <v>648</v>
      </c>
      <c r="Y38" s="138">
        <f t="shared" si="9"/>
        <v>3355</v>
      </c>
      <c r="Z38" s="170">
        <v>400</v>
      </c>
      <c r="AA38" s="171">
        <f t="shared" si="10"/>
        <v>3755</v>
      </c>
      <c r="AB38" s="172">
        <v>624</v>
      </c>
      <c r="AC38" s="173">
        <f t="shared" si="11"/>
        <v>3131</v>
      </c>
      <c r="AD38" s="146">
        <f t="shared" si="12"/>
        <v>4131</v>
      </c>
      <c r="AE38" s="147">
        <f t="shared" si="13"/>
        <v>82.62</v>
      </c>
    </row>
    <row r="39" spans="1:31" ht="15" customHeight="1" x14ac:dyDescent="0.25">
      <c r="A39" s="193">
        <v>2</v>
      </c>
      <c r="B39" s="194"/>
      <c r="C39" s="175" t="s">
        <v>314</v>
      </c>
      <c r="D39" s="144" t="s">
        <v>315</v>
      </c>
      <c r="E39" s="136">
        <v>0</v>
      </c>
      <c r="F39" s="137">
        <v>0</v>
      </c>
      <c r="G39" s="137">
        <f t="shared" si="0"/>
        <v>0</v>
      </c>
      <c r="H39" s="137">
        <v>0</v>
      </c>
      <c r="I39" s="145">
        <f t="shared" si="1"/>
        <v>0</v>
      </c>
      <c r="J39" s="136">
        <v>0</v>
      </c>
      <c r="K39" s="137">
        <f t="shared" si="2"/>
        <v>0</v>
      </c>
      <c r="L39" s="137">
        <v>0</v>
      </c>
      <c r="M39" s="138">
        <f t="shared" si="3"/>
        <v>0</v>
      </c>
      <c r="N39" s="136">
        <v>0</v>
      </c>
      <c r="O39" s="137">
        <f t="shared" si="4"/>
        <v>0</v>
      </c>
      <c r="P39" s="137">
        <v>0</v>
      </c>
      <c r="Q39" s="138">
        <f t="shared" si="19"/>
        <v>0</v>
      </c>
      <c r="R39" s="136">
        <v>0</v>
      </c>
      <c r="S39" s="137">
        <f t="shared" si="6"/>
        <v>0</v>
      </c>
      <c r="T39" s="137">
        <v>0</v>
      </c>
      <c r="U39" s="138">
        <f t="shared" si="7"/>
        <v>0</v>
      </c>
      <c r="V39" s="136">
        <v>0</v>
      </c>
      <c r="W39" s="137">
        <f t="shared" si="8"/>
        <v>0</v>
      </c>
      <c r="X39" s="137">
        <v>0</v>
      </c>
      <c r="Y39" s="138">
        <f t="shared" si="9"/>
        <v>0</v>
      </c>
      <c r="Z39" s="136">
        <v>0</v>
      </c>
      <c r="AA39" s="137">
        <f t="shared" si="10"/>
        <v>0</v>
      </c>
      <c r="AB39" s="137">
        <v>0</v>
      </c>
      <c r="AC39" s="138">
        <f t="shared" si="11"/>
        <v>0</v>
      </c>
      <c r="AD39" s="146">
        <f t="shared" si="12"/>
        <v>0</v>
      </c>
      <c r="AE39" s="147">
        <f t="shared" si="13"/>
        <v>0</v>
      </c>
    </row>
    <row r="40" spans="1:31" ht="15" customHeight="1" x14ac:dyDescent="0.25">
      <c r="A40" s="193">
        <v>3</v>
      </c>
      <c r="B40" s="194"/>
      <c r="C40" s="175" t="s">
        <v>316</v>
      </c>
      <c r="D40" s="144" t="s">
        <v>317</v>
      </c>
      <c r="E40" s="136">
        <v>0</v>
      </c>
      <c r="F40" s="137">
        <v>0</v>
      </c>
      <c r="G40" s="137">
        <f t="shared" si="0"/>
        <v>0</v>
      </c>
      <c r="H40" s="137">
        <v>0</v>
      </c>
      <c r="I40" s="145">
        <f t="shared" si="1"/>
        <v>0</v>
      </c>
      <c r="J40" s="136">
        <v>0</v>
      </c>
      <c r="K40" s="137">
        <f t="shared" si="2"/>
        <v>0</v>
      </c>
      <c r="L40" s="137">
        <v>0</v>
      </c>
      <c r="M40" s="138">
        <f t="shared" si="3"/>
        <v>0</v>
      </c>
      <c r="N40" s="136">
        <v>0</v>
      </c>
      <c r="O40" s="137">
        <f t="shared" si="4"/>
        <v>0</v>
      </c>
      <c r="P40" s="137">
        <v>0</v>
      </c>
      <c r="Q40" s="138">
        <f t="shared" si="19"/>
        <v>0</v>
      </c>
      <c r="R40" s="136">
        <v>0</v>
      </c>
      <c r="S40" s="137">
        <f t="shared" si="6"/>
        <v>0</v>
      </c>
      <c r="T40" s="137">
        <v>0</v>
      </c>
      <c r="U40" s="138">
        <f t="shared" si="7"/>
        <v>0</v>
      </c>
      <c r="V40" s="136">
        <v>0</v>
      </c>
      <c r="W40" s="137">
        <f t="shared" si="8"/>
        <v>0</v>
      </c>
      <c r="X40" s="137">
        <v>0</v>
      </c>
      <c r="Y40" s="138">
        <f t="shared" si="9"/>
        <v>0</v>
      </c>
      <c r="Z40" s="136">
        <v>0</v>
      </c>
      <c r="AA40" s="137">
        <f t="shared" si="10"/>
        <v>0</v>
      </c>
      <c r="AB40" s="137">
        <v>0</v>
      </c>
      <c r="AC40" s="138">
        <f t="shared" si="11"/>
        <v>0</v>
      </c>
      <c r="AD40" s="146">
        <f t="shared" si="12"/>
        <v>0</v>
      </c>
      <c r="AE40" s="147">
        <f t="shared" si="13"/>
        <v>0</v>
      </c>
    </row>
    <row r="41" spans="1:31" ht="15" customHeight="1" x14ac:dyDescent="0.25">
      <c r="A41" s="193">
        <v>4</v>
      </c>
      <c r="B41" s="194"/>
      <c r="C41" s="175" t="s">
        <v>318</v>
      </c>
      <c r="D41" s="144" t="s">
        <v>319</v>
      </c>
      <c r="E41" s="136">
        <v>0</v>
      </c>
      <c r="F41" s="137">
        <v>0</v>
      </c>
      <c r="G41" s="137">
        <f t="shared" si="0"/>
        <v>0</v>
      </c>
      <c r="H41" s="137">
        <v>0</v>
      </c>
      <c r="I41" s="145">
        <f t="shared" si="1"/>
        <v>0</v>
      </c>
      <c r="J41" s="136">
        <v>0</v>
      </c>
      <c r="K41" s="137">
        <f t="shared" si="2"/>
        <v>0</v>
      </c>
      <c r="L41" s="137">
        <v>0</v>
      </c>
      <c r="M41" s="138">
        <f t="shared" si="3"/>
        <v>0</v>
      </c>
      <c r="N41" s="136">
        <v>0</v>
      </c>
      <c r="O41" s="137">
        <f t="shared" si="4"/>
        <v>0</v>
      </c>
      <c r="P41" s="137">
        <v>0</v>
      </c>
      <c r="Q41" s="138">
        <f t="shared" si="19"/>
        <v>0</v>
      </c>
      <c r="R41" s="136">
        <v>0</v>
      </c>
      <c r="S41" s="137">
        <f t="shared" si="6"/>
        <v>0</v>
      </c>
      <c r="T41" s="137">
        <v>0</v>
      </c>
      <c r="U41" s="138">
        <f t="shared" si="7"/>
        <v>0</v>
      </c>
      <c r="V41" s="136">
        <v>0</v>
      </c>
      <c r="W41" s="137">
        <f t="shared" si="8"/>
        <v>0</v>
      </c>
      <c r="X41" s="137">
        <v>0</v>
      </c>
      <c r="Y41" s="138">
        <f t="shared" si="9"/>
        <v>0</v>
      </c>
      <c r="Z41" s="136">
        <v>0</v>
      </c>
      <c r="AA41" s="137">
        <f t="shared" si="10"/>
        <v>0</v>
      </c>
      <c r="AB41" s="137">
        <v>0</v>
      </c>
      <c r="AC41" s="138">
        <f t="shared" si="11"/>
        <v>0</v>
      </c>
      <c r="AD41" s="146">
        <f t="shared" si="12"/>
        <v>0</v>
      </c>
      <c r="AE41" s="147">
        <f t="shared" si="13"/>
        <v>0</v>
      </c>
    </row>
    <row r="42" spans="1:31" ht="15" customHeight="1" x14ac:dyDescent="0.25">
      <c r="A42" s="193">
        <v>5</v>
      </c>
      <c r="B42" s="194"/>
      <c r="C42" s="175" t="s">
        <v>320</v>
      </c>
      <c r="D42" s="144" t="s">
        <v>321</v>
      </c>
      <c r="E42" s="136">
        <v>27</v>
      </c>
      <c r="F42" s="137">
        <v>200</v>
      </c>
      <c r="G42" s="137">
        <f t="shared" si="0"/>
        <v>227</v>
      </c>
      <c r="H42" s="137">
        <v>200</v>
      </c>
      <c r="I42" s="145">
        <f t="shared" si="1"/>
        <v>27</v>
      </c>
      <c r="J42" s="136">
        <v>150</v>
      </c>
      <c r="K42" s="137">
        <f t="shared" si="2"/>
        <v>177</v>
      </c>
      <c r="L42" s="137">
        <v>150</v>
      </c>
      <c r="M42" s="138">
        <f t="shared" si="3"/>
        <v>27</v>
      </c>
      <c r="N42" s="136">
        <v>150</v>
      </c>
      <c r="O42" s="137">
        <f t="shared" si="4"/>
        <v>177</v>
      </c>
      <c r="P42" s="137">
        <v>150</v>
      </c>
      <c r="Q42" s="138">
        <f t="shared" si="19"/>
        <v>27</v>
      </c>
      <c r="R42" s="136">
        <v>100</v>
      </c>
      <c r="S42" s="137">
        <f t="shared" si="6"/>
        <v>127</v>
      </c>
      <c r="T42" s="137">
        <v>100</v>
      </c>
      <c r="U42" s="138">
        <f t="shared" si="7"/>
        <v>27</v>
      </c>
      <c r="V42" s="136">
        <v>150</v>
      </c>
      <c r="W42" s="137">
        <f t="shared" si="8"/>
        <v>177</v>
      </c>
      <c r="X42" s="137">
        <v>150</v>
      </c>
      <c r="Y42" s="138">
        <f t="shared" si="9"/>
        <v>27</v>
      </c>
      <c r="Z42" s="136">
        <v>0</v>
      </c>
      <c r="AA42" s="137">
        <f t="shared" si="10"/>
        <v>27</v>
      </c>
      <c r="AB42" s="137">
        <v>0</v>
      </c>
      <c r="AC42" s="138">
        <f t="shared" si="11"/>
        <v>27</v>
      </c>
      <c r="AD42" s="146">
        <f t="shared" si="12"/>
        <v>750</v>
      </c>
      <c r="AE42" s="147">
        <f t="shared" si="13"/>
        <v>15</v>
      </c>
    </row>
    <row r="43" spans="1:31" ht="15" customHeight="1" thickBot="1" x14ac:dyDescent="0.3">
      <c r="A43" s="195">
        <v>6</v>
      </c>
      <c r="B43" s="196"/>
      <c r="C43" s="178" t="s">
        <v>322</v>
      </c>
      <c r="D43" s="179" t="s">
        <v>323</v>
      </c>
      <c r="E43" s="136">
        <v>52</v>
      </c>
      <c r="F43" s="137">
        <v>0</v>
      </c>
      <c r="G43" s="137">
        <f t="shared" si="0"/>
        <v>52</v>
      </c>
      <c r="H43" s="137">
        <v>0</v>
      </c>
      <c r="I43" s="145">
        <f t="shared" si="1"/>
        <v>52</v>
      </c>
      <c r="J43" s="136">
        <v>0</v>
      </c>
      <c r="K43" s="137">
        <f t="shared" si="2"/>
        <v>52</v>
      </c>
      <c r="L43" s="137">
        <v>0</v>
      </c>
      <c r="M43" s="138">
        <f t="shared" si="3"/>
        <v>52</v>
      </c>
      <c r="N43" s="136">
        <v>0</v>
      </c>
      <c r="O43" s="137">
        <f t="shared" si="4"/>
        <v>52</v>
      </c>
      <c r="P43" s="137">
        <v>0</v>
      </c>
      <c r="Q43" s="138">
        <f t="shared" si="19"/>
        <v>52</v>
      </c>
      <c r="R43" s="136">
        <v>0</v>
      </c>
      <c r="S43" s="137">
        <f t="shared" si="6"/>
        <v>52</v>
      </c>
      <c r="T43" s="137">
        <v>0</v>
      </c>
      <c r="U43" s="138">
        <f t="shared" si="7"/>
        <v>52</v>
      </c>
      <c r="V43" s="136">
        <v>0</v>
      </c>
      <c r="W43" s="137">
        <f t="shared" si="8"/>
        <v>52</v>
      </c>
      <c r="X43" s="137">
        <v>0</v>
      </c>
      <c r="Y43" s="138">
        <f t="shared" si="9"/>
        <v>52</v>
      </c>
      <c r="Z43" s="152">
        <v>0</v>
      </c>
      <c r="AA43" s="153">
        <f t="shared" si="10"/>
        <v>52</v>
      </c>
      <c r="AB43" s="153">
        <v>0</v>
      </c>
      <c r="AC43" s="154">
        <f t="shared" si="11"/>
        <v>52</v>
      </c>
      <c r="AD43" s="146">
        <f t="shared" si="12"/>
        <v>0</v>
      </c>
      <c r="AE43" s="147">
        <f t="shared" si="13"/>
        <v>0</v>
      </c>
    </row>
    <row r="44" spans="1:31" ht="15" customHeight="1" thickBot="1" x14ac:dyDescent="0.3">
      <c r="A44" s="197" t="s">
        <v>39</v>
      </c>
      <c r="B44" s="198"/>
      <c r="C44" s="198"/>
      <c r="D44" s="199"/>
      <c r="E44" s="158">
        <f>SUM(E38:E43)</f>
        <v>3241</v>
      </c>
      <c r="F44" s="159">
        <f>SUM(F38:F43)</f>
        <v>350</v>
      </c>
      <c r="G44" s="137">
        <f t="shared" si="0"/>
        <v>3591</v>
      </c>
      <c r="H44" s="159">
        <f t="shared" ref="H44:AB44" si="20">SUM(H38:H43)</f>
        <v>339</v>
      </c>
      <c r="I44" s="145">
        <f t="shared" si="1"/>
        <v>3252</v>
      </c>
      <c r="J44" s="160">
        <f t="shared" si="20"/>
        <v>1500</v>
      </c>
      <c r="K44" s="137">
        <f t="shared" si="2"/>
        <v>4752</v>
      </c>
      <c r="L44" s="159">
        <f t="shared" si="20"/>
        <v>963</v>
      </c>
      <c r="M44" s="138">
        <f t="shared" si="3"/>
        <v>3789</v>
      </c>
      <c r="N44" s="160">
        <f t="shared" si="20"/>
        <v>1100</v>
      </c>
      <c r="O44" s="137">
        <f t="shared" si="4"/>
        <v>4889</v>
      </c>
      <c r="P44" s="159">
        <f t="shared" si="20"/>
        <v>1409</v>
      </c>
      <c r="Q44" s="161">
        <f t="shared" si="20"/>
        <v>3480</v>
      </c>
      <c r="R44" s="160">
        <f t="shared" si="20"/>
        <v>800</v>
      </c>
      <c r="S44" s="137">
        <f t="shared" si="6"/>
        <v>4280</v>
      </c>
      <c r="T44" s="159">
        <f>SUM(T38:T43)</f>
        <v>748</v>
      </c>
      <c r="U44" s="138">
        <f t="shared" si="7"/>
        <v>3532</v>
      </c>
      <c r="V44" s="160">
        <f t="shared" si="20"/>
        <v>700</v>
      </c>
      <c r="W44" s="137">
        <f t="shared" si="8"/>
        <v>4232</v>
      </c>
      <c r="X44" s="159">
        <f t="shared" si="20"/>
        <v>798</v>
      </c>
      <c r="Y44" s="138">
        <f t="shared" si="9"/>
        <v>3434</v>
      </c>
      <c r="Z44" s="162">
        <f t="shared" si="20"/>
        <v>400</v>
      </c>
      <c r="AA44" s="163">
        <f t="shared" si="10"/>
        <v>3834</v>
      </c>
      <c r="AB44" s="164">
        <f t="shared" si="20"/>
        <v>624</v>
      </c>
      <c r="AC44" s="165">
        <f t="shared" si="11"/>
        <v>3210</v>
      </c>
      <c r="AD44" s="146">
        <f t="shared" si="12"/>
        <v>4881</v>
      </c>
      <c r="AE44" s="147">
        <f t="shared" si="13"/>
        <v>97.62</v>
      </c>
    </row>
    <row r="45" spans="1:31" ht="15" customHeight="1" x14ac:dyDescent="0.25">
      <c r="A45" s="129">
        <v>1</v>
      </c>
      <c r="B45" s="130" t="s">
        <v>324</v>
      </c>
      <c r="C45" s="200" t="s">
        <v>325</v>
      </c>
      <c r="D45" s="132" t="s">
        <v>326</v>
      </c>
      <c r="E45" s="136">
        <v>0</v>
      </c>
      <c r="F45" s="137">
        <v>250</v>
      </c>
      <c r="G45" s="137">
        <f t="shared" si="0"/>
        <v>250</v>
      </c>
      <c r="H45" s="137">
        <v>250</v>
      </c>
      <c r="I45" s="145">
        <f t="shared" si="1"/>
        <v>0</v>
      </c>
      <c r="J45" s="136">
        <v>800</v>
      </c>
      <c r="K45" s="137">
        <f t="shared" si="2"/>
        <v>800</v>
      </c>
      <c r="L45" s="137">
        <v>800</v>
      </c>
      <c r="M45" s="138">
        <f t="shared" si="3"/>
        <v>0</v>
      </c>
      <c r="N45" s="136">
        <v>300</v>
      </c>
      <c r="O45" s="137">
        <f t="shared" si="4"/>
        <v>300</v>
      </c>
      <c r="P45" s="137">
        <v>300</v>
      </c>
      <c r="Q45" s="138">
        <f t="shared" ref="Q45:Q53" si="21">(O45-P45)</f>
        <v>0</v>
      </c>
      <c r="R45" s="136">
        <v>400</v>
      </c>
      <c r="S45" s="137">
        <f t="shared" si="6"/>
        <v>400</v>
      </c>
      <c r="T45" s="137">
        <v>400</v>
      </c>
      <c r="U45" s="138">
        <f t="shared" si="7"/>
        <v>0</v>
      </c>
      <c r="V45" s="136">
        <v>250</v>
      </c>
      <c r="W45" s="137">
        <f t="shared" si="8"/>
        <v>250</v>
      </c>
      <c r="X45" s="137">
        <v>250</v>
      </c>
      <c r="Y45" s="138">
        <f t="shared" si="9"/>
        <v>0</v>
      </c>
      <c r="Z45" s="201">
        <v>350</v>
      </c>
      <c r="AA45" s="171">
        <f t="shared" si="10"/>
        <v>350</v>
      </c>
      <c r="AB45" s="171">
        <v>350</v>
      </c>
      <c r="AC45" s="173">
        <f t="shared" si="11"/>
        <v>0</v>
      </c>
      <c r="AD45" s="146">
        <f t="shared" si="12"/>
        <v>2350</v>
      </c>
      <c r="AE45" s="147">
        <f t="shared" si="13"/>
        <v>47</v>
      </c>
    </row>
    <row r="46" spans="1:31" ht="15" customHeight="1" x14ac:dyDescent="0.25">
      <c r="A46" s="174">
        <v>2</v>
      </c>
      <c r="B46" s="143"/>
      <c r="C46" s="131" t="s">
        <v>327</v>
      </c>
      <c r="D46" s="144" t="s">
        <v>328</v>
      </c>
      <c r="E46" s="136">
        <v>86</v>
      </c>
      <c r="F46" s="137">
        <v>350</v>
      </c>
      <c r="G46" s="137">
        <f t="shared" si="0"/>
        <v>436</v>
      </c>
      <c r="H46" s="137">
        <v>350</v>
      </c>
      <c r="I46" s="145">
        <f t="shared" si="1"/>
        <v>86</v>
      </c>
      <c r="J46" s="136">
        <v>300</v>
      </c>
      <c r="K46" s="137">
        <f t="shared" si="2"/>
        <v>386</v>
      </c>
      <c r="L46" s="137">
        <v>300</v>
      </c>
      <c r="M46" s="138">
        <f t="shared" si="3"/>
        <v>86</v>
      </c>
      <c r="N46" s="136">
        <v>350</v>
      </c>
      <c r="O46" s="137">
        <f t="shared" si="4"/>
        <v>436</v>
      </c>
      <c r="P46" s="137">
        <v>350</v>
      </c>
      <c r="Q46" s="138">
        <f t="shared" si="21"/>
        <v>86</v>
      </c>
      <c r="R46" s="136">
        <v>100</v>
      </c>
      <c r="S46" s="137">
        <f t="shared" si="6"/>
        <v>186</v>
      </c>
      <c r="T46" s="137">
        <v>100</v>
      </c>
      <c r="U46" s="138">
        <f t="shared" si="7"/>
        <v>86</v>
      </c>
      <c r="V46" s="136">
        <v>0</v>
      </c>
      <c r="W46" s="137">
        <f t="shared" si="8"/>
        <v>86</v>
      </c>
      <c r="X46" s="137">
        <v>0</v>
      </c>
      <c r="Y46" s="138">
        <f t="shared" si="9"/>
        <v>86</v>
      </c>
      <c r="Z46" s="136">
        <v>0</v>
      </c>
      <c r="AA46" s="137">
        <f t="shared" si="10"/>
        <v>86</v>
      </c>
      <c r="AB46" s="137">
        <v>0</v>
      </c>
      <c r="AC46" s="138">
        <f t="shared" si="11"/>
        <v>86</v>
      </c>
      <c r="AD46" s="146">
        <f t="shared" si="12"/>
        <v>1100</v>
      </c>
      <c r="AE46" s="147">
        <f t="shared" si="13"/>
        <v>22</v>
      </c>
    </row>
    <row r="47" spans="1:31" ht="15" customHeight="1" x14ac:dyDescent="0.25">
      <c r="A47" s="174">
        <v>3</v>
      </c>
      <c r="B47" s="143"/>
      <c r="C47" s="131" t="s">
        <v>329</v>
      </c>
      <c r="D47" s="144" t="s">
        <v>330</v>
      </c>
      <c r="E47" s="136">
        <v>4</v>
      </c>
      <c r="F47" s="137">
        <v>100</v>
      </c>
      <c r="G47" s="137">
        <f t="shared" si="0"/>
        <v>104</v>
      </c>
      <c r="H47" s="137">
        <v>100</v>
      </c>
      <c r="I47" s="145">
        <f t="shared" si="1"/>
        <v>4</v>
      </c>
      <c r="J47" s="136">
        <v>0</v>
      </c>
      <c r="K47" s="137">
        <f t="shared" si="2"/>
        <v>4</v>
      </c>
      <c r="L47" s="137">
        <v>0</v>
      </c>
      <c r="M47" s="138">
        <f t="shared" si="3"/>
        <v>4</v>
      </c>
      <c r="N47" s="136">
        <v>100</v>
      </c>
      <c r="O47" s="137">
        <f t="shared" si="4"/>
        <v>104</v>
      </c>
      <c r="P47" s="137">
        <v>100</v>
      </c>
      <c r="Q47" s="138">
        <f t="shared" si="21"/>
        <v>4</v>
      </c>
      <c r="R47" s="136">
        <v>0</v>
      </c>
      <c r="S47" s="137">
        <f t="shared" si="6"/>
        <v>4</v>
      </c>
      <c r="T47" s="137">
        <v>0</v>
      </c>
      <c r="U47" s="138">
        <f t="shared" si="7"/>
        <v>4</v>
      </c>
      <c r="V47" s="136">
        <v>0</v>
      </c>
      <c r="W47" s="137">
        <f t="shared" si="8"/>
        <v>4</v>
      </c>
      <c r="X47" s="137">
        <v>0</v>
      </c>
      <c r="Y47" s="138">
        <f t="shared" si="9"/>
        <v>4</v>
      </c>
      <c r="Z47" s="136">
        <v>0</v>
      </c>
      <c r="AA47" s="137">
        <f t="shared" si="10"/>
        <v>4</v>
      </c>
      <c r="AB47" s="137">
        <v>0</v>
      </c>
      <c r="AC47" s="138">
        <f t="shared" si="11"/>
        <v>4</v>
      </c>
      <c r="AD47" s="146">
        <f t="shared" si="12"/>
        <v>200</v>
      </c>
      <c r="AE47" s="147">
        <f t="shared" si="13"/>
        <v>4</v>
      </c>
    </row>
    <row r="48" spans="1:31" ht="15" customHeight="1" x14ac:dyDescent="0.25">
      <c r="A48" s="174">
        <v>4</v>
      </c>
      <c r="B48" s="143"/>
      <c r="C48" s="131" t="s">
        <v>331</v>
      </c>
      <c r="D48" s="144" t="s">
        <v>332</v>
      </c>
      <c r="E48" s="136">
        <v>74</v>
      </c>
      <c r="F48" s="137">
        <v>0</v>
      </c>
      <c r="G48" s="137">
        <f t="shared" si="0"/>
        <v>74</v>
      </c>
      <c r="H48" s="137">
        <v>0</v>
      </c>
      <c r="I48" s="145">
        <f t="shared" si="1"/>
        <v>74</v>
      </c>
      <c r="J48" s="136">
        <v>0</v>
      </c>
      <c r="K48" s="137">
        <f t="shared" si="2"/>
        <v>74</v>
      </c>
      <c r="L48" s="137">
        <v>0</v>
      </c>
      <c r="M48" s="138">
        <f t="shared" si="3"/>
        <v>74</v>
      </c>
      <c r="N48" s="136">
        <v>0</v>
      </c>
      <c r="O48" s="137">
        <f t="shared" si="4"/>
        <v>74</v>
      </c>
      <c r="P48" s="137">
        <v>0</v>
      </c>
      <c r="Q48" s="138">
        <f t="shared" si="21"/>
        <v>74</v>
      </c>
      <c r="R48" s="136">
        <v>0</v>
      </c>
      <c r="S48" s="137">
        <f t="shared" si="6"/>
        <v>74</v>
      </c>
      <c r="T48" s="137">
        <v>0</v>
      </c>
      <c r="U48" s="138">
        <f t="shared" si="7"/>
        <v>74</v>
      </c>
      <c r="V48" s="136">
        <v>0</v>
      </c>
      <c r="W48" s="137">
        <f t="shared" si="8"/>
        <v>74</v>
      </c>
      <c r="X48" s="137">
        <v>0</v>
      </c>
      <c r="Y48" s="138">
        <f t="shared" si="9"/>
        <v>74</v>
      </c>
      <c r="Z48" s="136">
        <v>0</v>
      </c>
      <c r="AA48" s="137">
        <f t="shared" si="10"/>
        <v>74</v>
      </c>
      <c r="AB48" s="137">
        <v>0</v>
      </c>
      <c r="AC48" s="138">
        <f t="shared" si="11"/>
        <v>74</v>
      </c>
      <c r="AD48" s="146">
        <f t="shared" si="12"/>
        <v>0</v>
      </c>
      <c r="AE48" s="147">
        <f t="shared" si="13"/>
        <v>0</v>
      </c>
    </row>
    <row r="49" spans="1:31" ht="15" customHeight="1" x14ac:dyDescent="0.25">
      <c r="A49" s="174">
        <v>5</v>
      </c>
      <c r="B49" s="143"/>
      <c r="C49" s="131" t="s">
        <v>333</v>
      </c>
      <c r="D49" s="144" t="s">
        <v>334</v>
      </c>
      <c r="E49" s="136">
        <v>60</v>
      </c>
      <c r="F49" s="137">
        <v>50</v>
      </c>
      <c r="G49" s="137">
        <f t="shared" si="0"/>
        <v>110</v>
      </c>
      <c r="H49" s="137">
        <v>50</v>
      </c>
      <c r="I49" s="145">
        <f t="shared" si="1"/>
        <v>60</v>
      </c>
      <c r="J49" s="136">
        <v>100</v>
      </c>
      <c r="K49" s="137">
        <f t="shared" si="2"/>
        <v>160</v>
      </c>
      <c r="L49" s="137">
        <v>100</v>
      </c>
      <c r="M49" s="138">
        <f t="shared" si="3"/>
        <v>60</v>
      </c>
      <c r="N49" s="136">
        <v>50</v>
      </c>
      <c r="O49" s="137">
        <f t="shared" si="4"/>
        <v>110</v>
      </c>
      <c r="P49" s="137">
        <v>50</v>
      </c>
      <c r="Q49" s="138">
        <f t="shared" si="21"/>
        <v>60</v>
      </c>
      <c r="R49" s="136">
        <v>100</v>
      </c>
      <c r="S49" s="137">
        <f t="shared" si="6"/>
        <v>160</v>
      </c>
      <c r="T49" s="137">
        <v>100</v>
      </c>
      <c r="U49" s="138">
        <f t="shared" si="7"/>
        <v>60</v>
      </c>
      <c r="V49" s="136">
        <v>0</v>
      </c>
      <c r="W49" s="137">
        <f t="shared" si="8"/>
        <v>60</v>
      </c>
      <c r="X49" s="137">
        <v>0</v>
      </c>
      <c r="Y49" s="138">
        <f t="shared" si="9"/>
        <v>60</v>
      </c>
      <c r="Z49" s="136">
        <v>0</v>
      </c>
      <c r="AA49" s="137">
        <f t="shared" si="10"/>
        <v>60</v>
      </c>
      <c r="AB49" s="137">
        <v>0</v>
      </c>
      <c r="AC49" s="138">
        <f t="shared" si="11"/>
        <v>60</v>
      </c>
      <c r="AD49" s="146">
        <f t="shared" si="12"/>
        <v>300</v>
      </c>
      <c r="AE49" s="147">
        <f t="shared" si="13"/>
        <v>6</v>
      </c>
    </row>
    <row r="50" spans="1:31" ht="15" customHeight="1" x14ac:dyDescent="0.25">
      <c r="A50" s="174">
        <v>6</v>
      </c>
      <c r="B50" s="143"/>
      <c r="C50" s="131" t="s">
        <v>335</v>
      </c>
      <c r="D50" s="144" t="s">
        <v>336</v>
      </c>
      <c r="E50" s="136">
        <v>45</v>
      </c>
      <c r="F50" s="137">
        <v>50</v>
      </c>
      <c r="G50" s="137">
        <f t="shared" si="0"/>
        <v>95</v>
      </c>
      <c r="H50" s="137">
        <v>50</v>
      </c>
      <c r="I50" s="145">
        <f t="shared" si="1"/>
        <v>45</v>
      </c>
      <c r="J50" s="136">
        <v>100</v>
      </c>
      <c r="K50" s="137">
        <f t="shared" si="2"/>
        <v>145</v>
      </c>
      <c r="L50" s="137">
        <v>100</v>
      </c>
      <c r="M50" s="138">
        <f t="shared" si="3"/>
        <v>45</v>
      </c>
      <c r="N50" s="136">
        <v>50</v>
      </c>
      <c r="O50" s="137">
        <f t="shared" si="4"/>
        <v>95</v>
      </c>
      <c r="P50" s="137">
        <v>50</v>
      </c>
      <c r="Q50" s="138">
        <f t="shared" si="21"/>
        <v>45</v>
      </c>
      <c r="R50" s="136">
        <v>100</v>
      </c>
      <c r="S50" s="137">
        <f t="shared" si="6"/>
        <v>145</v>
      </c>
      <c r="T50" s="137">
        <v>100</v>
      </c>
      <c r="U50" s="138">
        <f t="shared" si="7"/>
        <v>45</v>
      </c>
      <c r="V50" s="136">
        <v>50</v>
      </c>
      <c r="W50" s="137">
        <f t="shared" si="8"/>
        <v>95</v>
      </c>
      <c r="X50" s="137">
        <v>50</v>
      </c>
      <c r="Y50" s="138">
        <f t="shared" si="9"/>
        <v>45</v>
      </c>
      <c r="Z50" s="136">
        <v>0</v>
      </c>
      <c r="AA50" s="137">
        <f t="shared" si="10"/>
        <v>45</v>
      </c>
      <c r="AB50" s="137">
        <v>0</v>
      </c>
      <c r="AC50" s="138">
        <f t="shared" si="11"/>
        <v>45</v>
      </c>
      <c r="AD50" s="146">
        <f t="shared" si="12"/>
        <v>350</v>
      </c>
      <c r="AE50" s="147">
        <f t="shared" si="13"/>
        <v>7</v>
      </c>
    </row>
    <row r="51" spans="1:31" ht="15" customHeight="1" x14ac:dyDescent="0.25">
      <c r="A51" s="174">
        <v>7</v>
      </c>
      <c r="B51" s="143"/>
      <c r="C51" s="131" t="s">
        <v>337</v>
      </c>
      <c r="D51" s="144" t="s">
        <v>338</v>
      </c>
      <c r="E51" s="136">
        <v>169</v>
      </c>
      <c r="F51" s="137">
        <v>500</v>
      </c>
      <c r="G51" s="137">
        <f t="shared" si="0"/>
        <v>669</v>
      </c>
      <c r="H51" s="137">
        <v>500</v>
      </c>
      <c r="I51" s="145">
        <f t="shared" si="1"/>
        <v>169</v>
      </c>
      <c r="J51" s="136">
        <v>0</v>
      </c>
      <c r="K51" s="137">
        <f t="shared" si="2"/>
        <v>169</v>
      </c>
      <c r="L51" s="137">
        <v>0</v>
      </c>
      <c r="M51" s="138">
        <f t="shared" si="3"/>
        <v>169</v>
      </c>
      <c r="N51" s="136">
        <v>450</v>
      </c>
      <c r="O51" s="137">
        <f t="shared" si="4"/>
        <v>619</v>
      </c>
      <c r="P51" s="137">
        <v>450</v>
      </c>
      <c r="Q51" s="138">
        <f t="shared" si="21"/>
        <v>169</v>
      </c>
      <c r="R51" s="136">
        <v>250</v>
      </c>
      <c r="S51" s="137">
        <f t="shared" si="6"/>
        <v>419</v>
      </c>
      <c r="T51" s="137">
        <v>250</v>
      </c>
      <c r="U51" s="138">
        <f t="shared" si="7"/>
        <v>169</v>
      </c>
      <c r="V51" s="136">
        <v>200</v>
      </c>
      <c r="W51" s="137">
        <f t="shared" si="8"/>
        <v>369</v>
      </c>
      <c r="X51" s="137">
        <v>200</v>
      </c>
      <c r="Y51" s="138">
        <f t="shared" si="9"/>
        <v>169</v>
      </c>
      <c r="Z51" s="136">
        <v>400</v>
      </c>
      <c r="AA51" s="137">
        <f t="shared" si="10"/>
        <v>569</v>
      </c>
      <c r="AB51" s="137">
        <v>400</v>
      </c>
      <c r="AC51" s="138">
        <f t="shared" si="11"/>
        <v>169</v>
      </c>
      <c r="AD51" s="146">
        <f t="shared" si="12"/>
        <v>1800</v>
      </c>
      <c r="AE51" s="147">
        <f t="shared" si="13"/>
        <v>36</v>
      </c>
    </row>
    <row r="52" spans="1:31" ht="15" customHeight="1" x14ac:dyDescent="0.25">
      <c r="A52" s="188">
        <v>8</v>
      </c>
      <c r="B52" s="143"/>
      <c r="C52" s="150" t="s">
        <v>339</v>
      </c>
      <c r="D52" s="151" t="s">
        <v>340</v>
      </c>
      <c r="E52" s="136">
        <v>0</v>
      </c>
      <c r="F52" s="137">
        <v>0</v>
      </c>
      <c r="G52" s="137">
        <f t="shared" si="0"/>
        <v>0</v>
      </c>
      <c r="H52" s="137">
        <v>0</v>
      </c>
      <c r="I52" s="145">
        <f t="shared" si="1"/>
        <v>0</v>
      </c>
      <c r="J52" s="136">
        <v>0</v>
      </c>
      <c r="K52" s="137">
        <f t="shared" si="2"/>
        <v>0</v>
      </c>
      <c r="L52" s="137">
        <v>0</v>
      </c>
      <c r="M52" s="138">
        <f t="shared" si="3"/>
        <v>0</v>
      </c>
      <c r="N52" s="136">
        <v>0</v>
      </c>
      <c r="O52" s="137">
        <f t="shared" si="4"/>
        <v>0</v>
      </c>
      <c r="P52" s="137">
        <v>0</v>
      </c>
      <c r="Q52" s="138">
        <f t="shared" si="21"/>
        <v>0</v>
      </c>
      <c r="R52" s="136">
        <v>0</v>
      </c>
      <c r="S52" s="137">
        <f t="shared" si="6"/>
        <v>0</v>
      </c>
      <c r="T52" s="137">
        <v>0</v>
      </c>
      <c r="U52" s="138">
        <f t="shared" si="7"/>
        <v>0</v>
      </c>
      <c r="V52" s="136">
        <v>0</v>
      </c>
      <c r="W52" s="137">
        <f t="shared" si="8"/>
        <v>0</v>
      </c>
      <c r="X52" s="137">
        <v>0</v>
      </c>
      <c r="Y52" s="138">
        <f t="shared" si="9"/>
        <v>0</v>
      </c>
      <c r="Z52" s="136">
        <v>0</v>
      </c>
      <c r="AA52" s="137">
        <f t="shared" si="10"/>
        <v>0</v>
      </c>
      <c r="AB52" s="137">
        <v>0</v>
      </c>
      <c r="AC52" s="138">
        <f t="shared" si="11"/>
        <v>0</v>
      </c>
      <c r="AD52" s="146">
        <f t="shared" si="12"/>
        <v>0</v>
      </c>
      <c r="AE52" s="147">
        <f t="shared" si="13"/>
        <v>0</v>
      </c>
    </row>
    <row r="53" spans="1:31" ht="15" customHeight="1" thickBot="1" x14ac:dyDescent="0.3">
      <c r="A53" s="202"/>
      <c r="B53" s="149"/>
      <c r="C53" s="203" t="s">
        <v>341</v>
      </c>
      <c r="D53" s="204" t="s">
        <v>342</v>
      </c>
      <c r="E53" s="136">
        <v>39</v>
      </c>
      <c r="F53" s="137">
        <v>0</v>
      </c>
      <c r="G53" s="137">
        <f t="shared" si="0"/>
        <v>39</v>
      </c>
      <c r="H53" s="137">
        <v>0</v>
      </c>
      <c r="I53" s="145">
        <f t="shared" si="1"/>
        <v>39</v>
      </c>
      <c r="J53" s="136">
        <v>0</v>
      </c>
      <c r="K53" s="137">
        <f t="shared" si="2"/>
        <v>39</v>
      </c>
      <c r="L53" s="137">
        <v>0</v>
      </c>
      <c r="M53" s="138">
        <f t="shared" si="3"/>
        <v>39</v>
      </c>
      <c r="N53" s="136">
        <v>0</v>
      </c>
      <c r="O53" s="137">
        <f t="shared" si="4"/>
        <v>39</v>
      </c>
      <c r="P53" s="137">
        <v>0</v>
      </c>
      <c r="Q53" s="138">
        <f t="shared" si="21"/>
        <v>39</v>
      </c>
      <c r="R53" s="136">
        <v>0</v>
      </c>
      <c r="S53" s="137">
        <f t="shared" si="6"/>
        <v>39</v>
      </c>
      <c r="T53" s="137">
        <v>0</v>
      </c>
      <c r="U53" s="138">
        <f t="shared" si="7"/>
        <v>39</v>
      </c>
      <c r="V53" s="136">
        <v>0</v>
      </c>
      <c r="W53" s="137">
        <f t="shared" si="8"/>
        <v>39</v>
      </c>
      <c r="X53" s="137">
        <v>0</v>
      </c>
      <c r="Y53" s="138">
        <f t="shared" si="9"/>
        <v>39</v>
      </c>
      <c r="Z53" s="152">
        <v>0</v>
      </c>
      <c r="AA53" s="153">
        <f t="shared" si="10"/>
        <v>39</v>
      </c>
      <c r="AB53" s="153">
        <v>0</v>
      </c>
      <c r="AC53" s="154">
        <f t="shared" si="11"/>
        <v>39</v>
      </c>
      <c r="AD53" s="146">
        <f t="shared" si="12"/>
        <v>0</v>
      </c>
      <c r="AE53" s="147">
        <f t="shared" si="13"/>
        <v>0</v>
      </c>
    </row>
    <row r="54" spans="1:31" ht="15" customHeight="1" thickBot="1" x14ac:dyDescent="0.3">
      <c r="A54" s="155" t="s">
        <v>39</v>
      </c>
      <c r="B54" s="156"/>
      <c r="C54" s="156"/>
      <c r="D54" s="157"/>
      <c r="E54" s="160">
        <f t="shared" ref="E54:AB54" si="22">(E45+E46+E47+E48+E49+E50+E51+E52)</f>
        <v>438</v>
      </c>
      <c r="F54" s="159">
        <f t="shared" si="22"/>
        <v>1300</v>
      </c>
      <c r="G54" s="137">
        <f t="shared" si="0"/>
        <v>1738</v>
      </c>
      <c r="H54" s="159">
        <f t="shared" si="22"/>
        <v>1300</v>
      </c>
      <c r="I54" s="145">
        <f t="shared" si="1"/>
        <v>438</v>
      </c>
      <c r="J54" s="160">
        <f t="shared" si="22"/>
        <v>1300</v>
      </c>
      <c r="K54" s="137">
        <f t="shared" si="2"/>
        <v>1738</v>
      </c>
      <c r="L54" s="159">
        <f t="shared" si="22"/>
        <v>1300</v>
      </c>
      <c r="M54" s="138">
        <f t="shared" si="3"/>
        <v>438</v>
      </c>
      <c r="N54" s="160">
        <f t="shared" si="22"/>
        <v>1300</v>
      </c>
      <c r="O54" s="137">
        <f t="shared" si="4"/>
        <v>1738</v>
      </c>
      <c r="P54" s="159">
        <f t="shared" si="22"/>
        <v>1300</v>
      </c>
      <c r="Q54" s="161">
        <f t="shared" si="22"/>
        <v>438</v>
      </c>
      <c r="R54" s="160">
        <f t="shared" si="22"/>
        <v>950</v>
      </c>
      <c r="S54" s="137">
        <f t="shared" si="6"/>
        <v>1388</v>
      </c>
      <c r="T54" s="159">
        <f t="shared" si="22"/>
        <v>950</v>
      </c>
      <c r="U54" s="138">
        <f t="shared" si="7"/>
        <v>438</v>
      </c>
      <c r="V54" s="160">
        <f t="shared" si="22"/>
        <v>500</v>
      </c>
      <c r="W54" s="137">
        <f t="shared" si="8"/>
        <v>938</v>
      </c>
      <c r="X54" s="159">
        <f t="shared" si="22"/>
        <v>500</v>
      </c>
      <c r="Y54" s="138">
        <f t="shared" si="9"/>
        <v>438</v>
      </c>
      <c r="Z54" s="162">
        <f t="shared" si="22"/>
        <v>750</v>
      </c>
      <c r="AA54" s="163">
        <f>SUM(AA45:AA53)</f>
        <v>1227</v>
      </c>
      <c r="AB54" s="164">
        <f t="shared" si="22"/>
        <v>750</v>
      </c>
      <c r="AC54" s="165">
        <f t="shared" si="11"/>
        <v>477</v>
      </c>
      <c r="AD54" s="146">
        <f t="shared" si="12"/>
        <v>6100</v>
      </c>
      <c r="AE54" s="147">
        <f t="shared" si="13"/>
        <v>122</v>
      </c>
    </row>
    <row r="55" spans="1:31" ht="15" customHeight="1" x14ac:dyDescent="0.25">
      <c r="A55" s="205">
        <v>1</v>
      </c>
      <c r="B55" s="206" t="s">
        <v>343</v>
      </c>
      <c r="C55" s="168" t="s">
        <v>344</v>
      </c>
      <c r="D55" s="132" t="s">
        <v>345</v>
      </c>
      <c r="E55" s="160">
        <v>7</v>
      </c>
      <c r="F55" s="159">
        <v>100</v>
      </c>
      <c r="G55" s="137">
        <f t="shared" si="0"/>
        <v>107</v>
      </c>
      <c r="H55" s="159">
        <v>100</v>
      </c>
      <c r="I55" s="145">
        <f t="shared" si="1"/>
        <v>7</v>
      </c>
      <c r="J55" s="160">
        <v>50</v>
      </c>
      <c r="K55" s="137">
        <f t="shared" si="2"/>
        <v>57</v>
      </c>
      <c r="L55" s="159">
        <v>50</v>
      </c>
      <c r="M55" s="138">
        <f t="shared" si="3"/>
        <v>7</v>
      </c>
      <c r="N55" s="160">
        <v>0</v>
      </c>
      <c r="O55" s="137">
        <f t="shared" si="4"/>
        <v>7</v>
      </c>
      <c r="P55" s="159">
        <v>0</v>
      </c>
      <c r="Q55" s="138">
        <f t="shared" ref="Q55:Q58" si="23">(O55-P55)</f>
        <v>7</v>
      </c>
      <c r="R55" s="160">
        <v>100</v>
      </c>
      <c r="S55" s="137">
        <f t="shared" si="6"/>
        <v>107</v>
      </c>
      <c r="T55" s="159">
        <v>100</v>
      </c>
      <c r="U55" s="138">
        <f t="shared" si="7"/>
        <v>7</v>
      </c>
      <c r="V55" s="160">
        <v>50</v>
      </c>
      <c r="W55" s="137">
        <f t="shared" si="8"/>
        <v>57</v>
      </c>
      <c r="X55" s="159">
        <v>50</v>
      </c>
      <c r="Y55" s="138">
        <f t="shared" si="9"/>
        <v>7</v>
      </c>
      <c r="Z55" s="170">
        <v>100</v>
      </c>
      <c r="AA55" s="171">
        <f t="shared" si="10"/>
        <v>107</v>
      </c>
      <c r="AB55" s="172">
        <v>100</v>
      </c>
      <c r="AC55" s="173">
        <f t="shared" si="11"/>
        <v>7</v>
      </c>
      <c r="AD55" s="146">
        <f t="shared" si="12"/>
        <v>400</v>
      </c>
      <c r="AE55" s="147">
        <f t="shared" si="13"/>
        <v>8</v>
      </c>
    </row>
    <row r="56" spans="1:31" ht="15" customHeight="1" x14ac:dyDescent="0.25">
      <c r="A56" s="174">
        <v>2</v>
      </c>
      <c r="B56" s="207"/>
      <c r="C56" s="175" t="s">
        <v>346</v>
      </c>
      <c r="D56" s="144" t="s">
        <v>347</v>
      </c>
      <c r="E56" s="160">
        <v>0</v>
      </c>
      <c r="F56" s="159">
        <v>0</v>
      </c>
      <c r="G56" s="137">
        <f t="shared" si="0"/>
        <v>0</v>
      </c>
      <c r="H56" s="159">
        <v>0</v>
      </c>
      <c r="I56" s="145">
        <f t="shared" si="1"/>
        <v>0</v>
      </c>
      <c r="J56" s="160">
        <v>0</v>
      </c>
      <c r="K56" s="137">
        <f t="shared" si="2"/>
        <v>0</v>
      </c>
      <c r="L56" s="159">
        <v>0</v>
      </c>
      <c r="M56" s="138">
        <f t="shared" si="3"/>
        <v>0</v>
      </c>
      <c r="N56" s="160">
        <v>150</v>
      </c>
      <c r="O56" s="137">
        <f t="shared" si="4"/>
        <v>150</v>
      </c>
      <c r="P56" s="159">
        <v>150</v>
      </c>
      <c r="Q56" s="138">
        <f t="shared" si="23"/>
        <v>0</v>
      </c>
      <c r="R56" s="160">
        <v>0</v>
      </c>
      <c r="S56" s="137">
        <f t="shared" si="6"/>
        <v>0</v>
      </c>
      <c r="T56" s="159">
        <v>0</v>
      </c>
      <c r="U56" s="138">
        <f t="shared" si="7"/>
        <v>0</v>
      </c>
      <c r="V56" s="160">
        <v>100</v>
      </c>
      <c r="W56" s="137">
        <f t="shared" si="8"/>
        <v>100</v>
      </c>
      <c r="X56" s="159">
        <v>100</v>
      </c>
      <c r="Y56" s="138">
        <f t="shared" si="9"/>
        <v>0</v>
      </c>
      <c r="Z56" s="160">
        <v>0</v>
      </c>
      <c r="AA56" s="137">
        <f t="shared" si="10"/>
        <v>0</v>
      </c>
      <c r="AB56" s="159">
        <v>0</v>
      </c>
      <c r="AC56" s="138">
        <f t="shared" si="11"/>
        <v>0</v>
      </c>
      <c r="AD56" s="146">
        <f t="shared" si="12"/>
        <v>250</v>
      </c>
      <c r="AE56" s="147">
        <f t="shared" si="13"/>
        <v>5</v>
      </c>
    </row>
    <row r="57" spans="1:31" ht="15" customHeight="1" x14ac:dyDescent="0.25">
      <c r="A57" s="174">
        <v>3</v>
      </c>
      <c r="B57" s="207"/>
      <c r="C57" s="175" t="s">
        <v>348</v>
      </c>
      <c r="D57" s="144" t="s">
        <v>349</v>
      </c>
      <c r="E57" s="160">
        <v>0</v>
      </c>
      <c r="F57" s="159">
        <v>50</v>
      </c>
      <c r="G57" s="137">
        <f t="shared" si="0"/>
        <v>50</v>
      </c>
      <c r="H57" s="159">
        <v>50</v>
      </c>
      <c r="I57" s="145">
        <f t="shared" si="1"/>
        <v>0</v>
      </c>
      <c r="J57" s="160">
        <v>50</v>
      </c>
      <c r="K57" s="137">
        <f t="shared" si="2"/>
        <v>50</v>
      </c>
      <c r="L57" s="159">
        <v>50</v>
      </c>
      <c r="M57" s="138">
        <f t="shared" si="3"/>
        <v>0</v>
      </c>
      <c r="N57" s="160">
        <v>50</v>
      </c>
      <c r="O57" s="137">
        <f t="shared" si="4"/>
        <v>50</v>
      </c>
      <c r="P57" s="159">
        <v>50</v>
      </c>
      <c r="Q57" s="138">
        <f t="shared" si="23"/>
        <v>0</v>
      </c>
      <c r="R57" s="160">
        <v>50</v>
      </c>
      <c r="S57" s="137">
        <f t="shared" si="6"/>
        <v>50</v>
      </c>
      <c r="T57" s="159">
        <v>50</v>
      </c>
      <c r="U57" s="138">
        <f t="shared" si="7"/>
        <v>0</v>
      </c>
      <c r="V57" s="160">
        <v>50</v>
      </c>
      <c r="W57" s="137">
        <f t="shared" si="8"/>
        <v>50</v>
      </c>
      <c r="X57" s="159">
        <v>50</v>
      </c>
      <c r="Y57" s="138">
        <f t="shared" si="9"/>
        <v>0</v>
      </c>
      <c r="Z57" s="160">
        <v>100</v>
      </c>
      <c r="AA57" s="137">
        <f t="shared" si="10"/>
        <v>100</v>
      </c>
      <c r="AB57" s="159">
        <v>100</v>
      </c>
      <c r="AC57" s="138">
        <f t="shared" si="11"/>
        <v>0</v>
      </c>
      <c r="AD57" s="146">
        <f t="shared" si="12"/>
        <v>350</v>
      </c>
      <c r="AE57" s="147">
        <f t="shared" si="13"/>
        <v>7</v>
      </c>
    </row>
    <row r="58" spans="1:31" ht="15" customHeight="1" thickBot="1" x14ac:dyDescent="0.3">
      <c r="A58" s="176">
        <v>4</v>
      </c>
      <c r="B58" s="208"/>
      <c r="C58" s="178" t="s">
        <v>350</v>
      </c>
      <c r="D58" s="179" t="s">
        <v>351</v>
      </c>
      <c r="E58" s="160">
        <v>0</v>
      </c>
      <c r="F58" s="159">
        <v>0</v>
      </c>
      <c r="G58" s="137">
        <f t="shared" si="0"/>
        <v>0</v>
      </c>
      <c r="H58" s="159">
        <v>0</v>
      </c>
      <c r="I58" s="145">
        <f t="shared" si="1"/>
        <v>0</v>
      </c>
      <c r="J58" s="160">
        <v>0</v>
      </c>
      <c r="K58" s="137">
        <f t="shared" si="2"/>
        <v>0</v>
      </c>
      <c r="L58" s="159">
        <v>0</v>
      </c>
      <c r="M58" s="138">
        <f t="shared" si="3"/>
        <v>0</v>
      </c>
      <c r="N58" s="160">
        <v>0</v>
      </c>
      <c r="O58" s="137">
        <f t="shared" si="4"/>
        <v>0</v>
      </c>
      <c r="P58" s="159">
        <v>0</v>
      </c>
      <c r="Q58" s="138">
        <f t="shared" si="23"/>
        <v>0</v>
      </c>
      <c r="R58" s="160">
        <v>0</v>
      </c>
      <c r="S58" s="137">
        <f t="shared" si="6"/>
        <v>0</v>
      </c>
      <c r="T58" s="159">
        <v>0</v>
      </c>
      <c r="U58" s="138">
        <f t="shared" si="7"/>
        <v>0</v>
      </c>
      <c r="V58" s="160">
        <f t="shared" ref="F58:AR59" si="24">(V54+V55+V56+V57)</f>
        <v>700</v>
      </c>
      <c r="W58" s="137">
        <f t="shared" si="8"/>
        <v>700</v>
      </c>
      <c r="X58" s="159">
        <v>0</v>
      </c>
      <c r="Y58" s="138">
        <f t="shared" si="9"/>
        <v>700</v>
      </c>
      <c r="Z58" s="180">
        <f t="shared" si="24"/>
        <v>950</v>
      </c>
      <c r="AA58" s="153">
        <f t="shared" si="10"/>
        <v>1650</v>
      </c>
      <c r="AB58" s="181">
        <f t="shared" si="24"/>
        <v>950</v>
      </c>
      <c r="AC58" s="154">
        <f t="shared" si="11"/>
        <v>700</v>
      </c>
      <c r="AD58" s="146">
        <f t="shared" si="12"/>
        <v>950</v>
      </c>
      <c r="AE58" s="147">
        <f t="shared" si="13"/>
        <v>19</v>
      </c>
    </row>
    <row r="59" spans="1:31" ht="15" customHeight="1" thickBot="1" x14ac:dyDescent="0.3">
      <c r="A59" s="209" t="s">
        <v>39</v>
      </c>
      <c r="B59" s="210"/>
      <c r="C59" s="210"/>
      <c r="D59" s="211"/>
      <c r="E59" s="158">
        <f>(E55+E56+E57+E58)</f>
        <v>7</v>
      </c>
      <c r="F59" s="159">
        <f t="shared" si="24"/>
        <v>150</v>
      </c>
      <c r="G59" s="137">
        <f t="shared" si="0"/>
        <v>157</v>
      </c>
      <c r="H59" s="159">
        <f t="shared" si="24"/>
        <v>150</v>
      </c>
      <c r="I59" s="145">
        <f t="shared" si="1"/>
        <v>7</v>
      </c>
      <c r="J59" s="160">
        <f t="shared" si="24"/>
        <v>100</v>
      </c>
      <c r="K59" s="137">
        <f t="shared" si="2"/>
        <v>107</v>
      </c>
      <c r="L59" s="159">
        <f t="shared" si="24"/>
        <v>100</v>
      </c>
      <c r="M59" s="138">
        <f t="shared" si="3"/>
        <v>7</v>
      </c>
      <c r="N59" s="160">
        <f>(N55+N56+N57+N58)</f>
        <v>200</v>
      </c>
      <c r="O59" s="137">
        <f t="shared" si="4"/>
        <v>207</v>
      </c>
      <c r="P59" s="159">
        <f t="shared" si="24"/>
        <v>200</v>
      </c>
      <c r="Q59" s="161">
        <f t="shared" si="24"/>
        <v>7</v>
      </c>
      <c r="R59" s="160">
        <f t="shared" si="24"/>
        <v>150</v>
      </c>
      <c r="S59" s="137">
        <f t="shared" si="6"/>
        <v>157</v>
      </c>
      <c r="T59" s="159">
        <f>(T55+T56+T57+T58)</f>
        <v>150</v>
      </c>
      <c r="U59" s="138">
        <f t="shared" si="7"/>
        <v>7</v>
      </c>
      <c r="V59" s="160">
        <f t="shared" si="24"/>
        <v>900</v>
      </c>
      <c r="W59" s="137">
        <f t="shared" si="8"/>
        <v>907</v>
      </c>
      <c r="X59" s="159">
        <f t="shared" si="24"/>
        <v>200</v>
      </c>
      <c r="Y59" s="138">
        <f t="shared" si="9"/>
        <v>707</v>
      </c>
      <c r="Z59" s="162">
        <f t="shared" si="24"/>
        <v>1150</v>
      </c>
      <c r="AA59" s="163">
        <f t="shared" si="10"/>
        <v>1857</v>
      </c>
      <c r="AB59" s="164">
        <f t="shared" si="24"/>
        <v>1150</v>
      </c>
      <c r="AC59" s="165">
        <f t="shared" si="11"/>
        <v>707</v>
      </c>
      <c r="AD59" s="146">
        <f t="shared" si="12"/>
        <v>1950</v>
      </c>
      <c r="AE59" s="147">
        <f t="shared" si="13"/>
        <v>39</v>
      </c>
    </row>
    <row r="60" spans="1:31" ht="15" customHeight="1" x14ac:dyDescent="0.25">
      <c r="A60" s="182">
        <v>1</v>
      </c>
      <c r="B60" s="183" t="s">
        <v>352</v>
      </c>
      <c r="C60" s="184" t="s">
        <v>353</v>
      </c>
      <c r="D60" s="132" t="s">
        <v>354</v>
      </c>
      <c r="E60" s="160">
        <v>0</v>
      </c>
      <c r="F60" s="159">
        <v>50</v>
      </c>
      <c r="G60" s="137">
        <f t="shared" si="0"/>
        <v>50</v>
      </c>
      <c r="H60" s="159">
        <v>50</v>
      </c>
      <c r="I60" s="145">
        <f t="shared" si="1"/>
        <v>0</v>
      </c>
      <c r="J60" s="160">
        <v>0</v>
      </c>
      <c r="K60" s="137">
        <f t="shared" si="2"/>
        <v>0</v>
      </c>
      <c r="L60" s="159">
        <v>0</v>
      </c>
      <c r="M60" s="138">
        <f t="shared" si="3"/>
        <v>0</v>
      </c>
      <c r="N60" s="160">
        <v>0</v>
      </c>
      <c r="O60" s="137">
        <f t="shared" si="4"/>
        <v>0</v>
      </c>
      <c r="P60" s="159">
        <v>0</v>
      </c>
      <c r="Q60" s="138">
        <f t="shared" ref="Q60:Q79" si="25">(O60-P60)</f>
        <v>0</v>
      </c>
      <c r="R60" s="160">
        <v>50</v>
      </c>
      <c r="S60" s="137">
        <f t="shared" si="6"/>
        <v>50</v>
      </c>
      <c r="T60" s="159">
        <v>50</v>
      </c>
      <c r="U60" s="138">
        <f t="shared" si="7"/>
        <v>0</v>
      </c>
      <c r="V60" s="160">
        <v>50</v>
      </c>
      <c r="W60" s="137">
        <f t="shared" si="8"/>
        <v>50</v>
      </c>
      <c r="X60" s="159">
        <v>50</v>
      </c>
      <c r="Y60" s="138">
        <f t="shared" si="9"/>
        <v>0</v>
      </c>
      <c r="Z60" s="170">
        <v>0</v>
      </c>
      <c r="AA60" s="171">
        <f t="shared" si="10"/>
        <v>0</v>
      </c>
      <c r="AB60" s="172">
        <v>0</v>
      </c>
      <c r="AC60" s="173">
        <f t="shared" si="11"/>
        <v>0</v>
      </c>
      <c r="AD60" s="146">
        <f t="shared" si="12"/>
        <v>150</v>
      </c>
      <c r="AE60" s="147">
        <f t="shared" si="13"/>
        <v>3</v>
      </c>
    </row>
    <row r="61" spans="1:31" ht="15" customHeight="1" x14ac:dyDescent="0.25">
      <c r="A61" s="174">
        <v>2</v>
      </c>
      <c r="B61" s="187"/>
      <c r="C61" s="175" t="s">
        <v>355</v>
      </c>
      <c r="D61" s="144" t="s">
        <v>356</v>
      </c>
      <c r="E61" s="160">
        <v>189</v>
      </c>
      <c r="F61" s="159">
        <v>100</v>
      </c>
      <c r="G61" s="137">
        <f t="shared" si="0"/>
        <v>289</v>
      </c>
      <c r="H61" s="159">
        <v>78</v>
      </c>
      <c r="I61" s="145">
        <f t="shared" si="1"/>
        <v>211</v>
      </c>
      <c r="J61" s="160">
        <v>0</v>
      </c>
      <c r="K61" s="137">
        <f t="shared" si="2"/>
        <v>211</v>
      </c>
      <c r="L61" s="159">
        <v>0</v>
      </c>
      <c r="M61" s="138">
        <f t="shared" si="3"/>
        <v>211</v>
      </c>
      <c r="N61" s="160">
        <v>0</v>
      </c>
      <c r="O61" s="137">
        <f t="shared" si="4"/>
        <v>211</v>
      </c>
      <c r="P61" s="159">
        <v>0</v>
      </c>
      <c r="Q61" s="138">
        <f t="shared" si="25"/>
        <v>211</v>
      </c>
      <c r="R61" s="160">
        <v>0</v>
      </c>
      <c r="S61" s="137">
        <f t="shared" si="6"/>
        <v>211</v>
      </c>
      <c r="T61" s="159">
        <v>0</v>
      </c>
      <c r="U61" s="138">
        <f t="shared" si="7"/>
        <v>211</v>
      </c>
      <c r="V61" s="160">
        <v>0</v>
      </c>
      <c r="W61" s="137">
        <f t="shared" si="8"/>
        <v>211</v>
      </c>
      <c r="X61" s="159">
        <v>0</v>
      </c>
      <c r="Y61" s="138">
        <f t="shared" si="9"/>
        <v>211</v>
      </c>
      <c r="Z61" s="160">
        <v>0</v>
      </c>
      <c r="AA61" s="137">
        <f t="shared" si="10"/>
        <v>211</v>
      </c>
      <c r="AB61" s="159">
        <v>0</v>
      </c>
      <c r="AC61" s="138">
        <f t="shared" si="11"/>
        <v>211</v>
      </c>
      <c r="AD61" s="146">
        <f t="shared" si="12"/>
        <v>78</v>
      </c>
      <c r="AE61" s="147">
        <f t="shared" si="13"/>
        <v>1.56</v>
      </c>
    </row>
    <row r="62" spans="1:31" ht="15" customHeight="1" x14ac:dyDescent="0.25">
      <c r="A62" s="174">
        <v>3</v>
      </c>
      <c r="B62" s="187"/>
      <c r="C62" s="175" t="s">
        <v>357</v>
      </c>
      <c r="D62" s="144" t="s">
        <v>358</v>
      </c>
      <c r="E62" s="160">
        <v>603</v>
      </c>
      <c r="F62" s="159">
        <v>0</v>
      </c>
      <c r="G62" s="137">
        <f t="shared" si="0"/>
        <v>603</v>
      </c>
      <c r="H62" s="159">
        <v>25</v>
      </c>
      <c r="I62" s="145">
        <f t="shared" si="1"/>
        <v>578</v>
      </c>
      <c r="J62" s="160">
        <v>50</v>
      </c>
      <c r="K62" s="137">
        <f t="shared" si="2"/>
        <v>628</v>
      </c>
      <c r="L62" s="159">
        <v>50</v>
      </c>
      <c r="M62" s="138">
        <f t="shared" si="3"/>
        <v>578</v>
      </c>
      <c r="N62" s="160">
        <v>400</v>
      </c>
      <c r="O62" s="137">
        <f t="shared" si="4"/>
        <v>978</v>
      </c>
      <c r="P62" s="159">
        <v>400</v>
      </c>
      <c r="Q62" s="138">
        <f t="shared" si="25"/>
        <v>578</v>
      </c>
      <c r="R62" s="160">
        <v>0</v>
      </c>
      <c r="S62" s="137">
        <f t="shared" si="6"/>
        <v>578</v>
      </c>
      <c r="T62" s="159">
        <v>0</v>
      </c>
      <c r="U62" s="138">
        <f t="shared" si="7"/>
        <v>578</v>
      </c>
      <c r="V62" s="160">
        <v>0</v>
      </c>
      <c r="W62" s="137">
        <f t="shared" si="8"/>
        <v>578</v>
      </c>
      <c r="X62" s="159">
        <v>0</v>
      </c>
      <c r="Y62" s="138">
        <f t="shared" si="9"/>
        <v>578</v>
      </c>
      <c r="Z62" s="160">
        <v>0</v>
      </c>
      <c r="AA62" s="137">
        <f t="shared" si="10"/>
        <v>578</v>
      </c>
      <c r="AB62" s="159">
        <v>0</v>
      </c>
      <c r="AC62" s="138">
        <f t="shared" si="11"/>
        <v>578</v>
      </c>
      <c r="AD62" s="146">
        <f t="shared" si="12"/>
        <v>475</v>
      </c>
      <c r="AE62" s="147">
        <f t="shared" si="13"/>
        <v>9.5</v>
      </c>
    </row>
    <row r="63" spans="1:31" ht="15" customHeight="1" x14ac:dyDescent="0.25">
      <c r="A63" s="174">
        <v>4</v>
      </c>
      <c r="B63" s="187"/>
      <c r="C63" s="175" t="s">
        <v>359</v>
      </c>
      <c r="D63" s="144" t="s">
        <v>360</v>
      </c>
      <c r="E63" s="160">
        <v>100</v>
      </c>
      <c r="F63" s="159">
        <v>0</v>
      </c>
      <c r="G63" s="137">
        <f t="shared" si="0"/>
        <v>100</v>
      </c>
      <c r="H63" s="159">
        <v>0</v>
      </c>
      <c r="I63" s="145">
        <f t="shared" si="1"/>
        <v>100</v>
      </c>
      <c r="J63" s="160">
        <v>0</v>
      </c>
      <c r="K63" s="137">
        <f t="shared" si="2"/>
        <v>100</v>
      </c>
      <c r="L63" s="159">
        <v>0</v>
      </c>
      <c r="M63" s="138">
        <f t="shared" si="3"/>
        <v>100</v>
      </c>
      <c r="N63" s="160">
        <v>0</v>
      </c>
      <c r="O63" s="137">
        <f t="shared" si="4"/>
        <v>100</v>
      </c>
      <c r="P63" s="159">
        <v>0</v>
      </c>
      <c r="Q63" s="138">
        <f t="shared" si="25"/>
        <v>100</v>
      </c>
      <c r="R63" s="160">
        <v>0</v>
      </c>
      <c r="S63" s="137">
        <f t="shared" si="6"/>
        <v>100</v>
      </c>
      <c r="T63" s="159">
        <v>0</v>
      </c>
      <c r="U63" s="138">
        <f t="shared" si="7"/>
        <v>100</v>
      </c>
      <c r="V63" s="160">
        <v>0</v>
      </c>
      <c r="W63" s="137">
        <f t="shared" si="8"/>
        <v>100</v>
      </c>
      <c r="X63" s="159">
        <v>0</v>
      </c>
      <c r="Y63" s="138">
        <f t="shared" si="9"/>
        <v>100</v>
      </c>
      <c r="Z63" s="160">
        <v>0</v>
      </c>
      <c r="AA63" s="137">
        <f t="shared" si="10"/>
        <v>100</v>
      </c>
      <c r="AB63" s="159">
        <v>0</v>
      </c>
      <c r="AC63" s="138">
        <f t="shared" si="11"/>
        <v>100</v>
      </c>
      <c r="AD63" s="146">
        <f t="shared" si="12"/>
        <v>0</v>
      </c>
      <c r="AE63" s="147">
        <f t="shared" si="13"/>
        <v>0</v>
      </c>
    </row>
    <row r="64" spans="1:31" ht="15" customHeight="1" x14ac:dyDescent="0.25">
      <c r="A64" s="174">
        <v>5</v>
      </c>
      <c r="B64" s="187"/>
      <c r="C64" s="175" t="s">
        <v>361</v>
      </c>
      <c r="D64" s="144" t="s">
        <v>362</v>
      </c>
      <c r="E64" s="160">
        <v>88</v>
      </c>
      <c r="F64" s="159">
        <v>50</v>
      </c>
      <c r="G64" s="137">
        <f t="shared" si="0"/>
        <v>138</v>
      </c>
      <c r="H64" s="159">
        <v>50</v>
      </c>
      <c r="I64" s="145">
        <f t="shared" si="1"/>
        <v>88</v>
      </c>
      <c r="J64" s="160">
        <v>250</v>
      </c>
      <c r="K64" s="137">
        <f t="shared" si="2"/>
        <v>338</v>
      </c>
      <c r="L64" s="159">
        <v>250</v>
      </c>
      <c r="M64" s="138">
        <f t="shared" si="3"/>
        <v>88</v>
      </c>
      <c r="N64" s="160">
        <v>34</v>
      </c>
      <c r="O64" s="137">
        <f t="shared" si="4"/>
        <v>122</v>
      </c>
      <c r="P64" s="159">
        <v>34</v>
      </c>
      <c r="Q64" s="138">
        <f t="shared" si="25"/>
        <v>88</v>
      </c>
      <c r="R64" s="160">
        <v>0</v>
      </c>
      <c r="S64" s="137">
        <f t="shared" si="6"/>
        <v>88</v>
      </c>
      <c r="T64" s="159">
        <v>0</v>
      </c>
      <c r="U64" s="138">
        <f t="shared" si="7"/>
        <v>88</v>
      </c>
      <c r="V64" s="160">
        <v>0</v>
      </c>
      <c r="W64" s="137">
        <f t="shared" si="8"/>
        <v>88</v>
      </c>
      <c r="X64" s="159">
        <v>0</v>
      </c>
      <c r="Y64" s="138">
        <f t="shared" si="9"/>
        <v>88</v>
      </c>
      <c r="Z64" s="160">
        <v>0</v>
      </c>
      <c r="AA64" s="137">
        <f t="shared" si="10"/>
        <v>88</v>
      </c>
      <c r="AB64" s="159">
        <v>0</v>
      </c>
      <c r="AC64" s="138">
        <f t="shared" si="11"/>
        <v>88</v>
      </c>
      <c r="AD64" s="146">
        <f t="shared" si="12"/>
        <v>334</v>
      </c>
      <c r="AE64" s="147">
        <f t="shared" si="13"/>
        <v>6.68</v>
      </c>
    </row>
    <row r="65" spans="1:31" ht="15" customHeight="1" x14ac:dyDescent="0.25">
      <c r="A65" s="174">
        <v>6</v>
      </c>
      <c r="B65" s="187"/>
      <c r="C65" s="175" t="s">
        <v>363</v>
      </c>
      <c r="D65" s="144" t="s">
        <v>364</v>
      </c>
      <c r="E65" s="160">
        <v>50</v>
      </c>
      <c r="F65" s="159">
        <v>100</v>
      </c>
      <c r="G65" s="137">
        <f t="shared" si="0"/>
        <v>150</v>
      </c>
      <c r="H65" s="159">
        <v>100</v>
      </c>
      <c r="I65" s="145">
        <f t="shared" si="1"/>
        <v>50</v>
      </c>
      <c r="J65" s="160">
        <v>0</v>
      </c>
      <c r="K65" s="137">
        <f t="shared" si="2"/>
        <v>50</v>
      </c>
      <c r="L65" s="159">
        <v>0</v>
      </c>
      <c r="M65" s="138">
        <f t="shared" si="3"/>
        <v>50</v>
      </c>
      <c r="N65" s="160">
        <v>0</v>
      </c>
      <c r="O65" s="137">
        <f t="shared" si="4"/>
        <v>50</v>
      </c>
      <c r="P65" s="159">
        <v>0</v>
      </c>
      <c r="Q65" s="138">
        <f t="shared" si="25"/>
        <v>50</v>
      </c>
      <c r="R65" s="160">
        <v>0</v>
      </c>
      <c r="S65" s="137">
        <f t="shared" si="6"/>
        <v>50</v>
      </c>
      <c r="T65" s="159">
        <v>0</v>
      </c>
      <c r="U65" s="138">
        <f t="shared" si="7"/>
        <v>50</v>
      </c>
      <c r="V65" s="160">
        <v>0</v>
      </c>
      <c r="W65" s="137">
        <f t="shared" si="8"/>
        <v>50</v>
      </c>
      <c r="X65" s="159">
        <v>0</v>
      </c>
      <c r="Y65" s="138">
        <f t="shared" si="9"/>
        <v>50</v>
      </c>
      <c r="Z65" s="160">
        <v>0</v>
      </c>
      <c r="AA65" s="137">
        <f t="shared" si="10"/>
        <v>50</v>
      </c>
      <c r="AB65" s="159">
        <v>0</v>
      </c>
      <c r="AC65" s="138">
        <f t="shared" si="11"/>
        <v>50</v>
      </c>
      <c r="AD65" s="146">
        <f t="shared" si="12"/>
        <v>100</v>
      </c>
      <c r="AE65" s="147">
        <f t="shared" si="13"/>
        <v>2</v>
      </c>
    </row>
    <row r="66" spans="1:31" ht="15" customHeight="1" x14ac:dyDescent="0.25">
      <c r="A66" s="174">
        <v>7</v>
      </c>
      <c r="B66" s="187"/>
      <c r="C66" s="175" t="s">
        <v>365</v>
      </c>
      <c r="D66" s="144" t="s">
        <v>366</v>
      </c>
      <c r="E66" s="160">
        <v>50</v>
      </c>
      <c r="F66" s="159">
        <v>0</v>
      </c>
      <c r="G66" s="137">
        <f t="shared" si="0"/>
        <v>50</v>
      </c>
      <c r="H66" s="159">
        <v>0</v>
      </c>
      <c r="I66" s="145">
        <f t="shared" si="1"/>
        <v>50</v>
      </c>
      <c r="J66" s="160">
        <v>0</v>
      </c>
      <c r="K66" s="137">
        <f t="shared" si="2"/>
        <v>50</v>
      </c>
      <c r="L66" s="159">
        <v>0</v>
      </c>
      <c r="M66" s="138">
        <f t="shared" si="3"/>
        <v>50</v>
      </c>
      <c r="N66" s="160">
        <v>0</v>
      </c>
      <c r="O66" s="137">
        <f t="shared" si="4"/>
        <v>50</v>
      </c>
      <c r="P66" s="159">
        <v>0</v>
      </c>
      <c r="Q66" s="138">
        <f t="shared" si="25"/>
        <v>50</v>
      </c>
      <c r="R66" s="160">
        <v>0</v>
      </c>
      <c r="S66" s="137">
        <f t="shared" si="6"/>
        <v>50</v>
      </c>
      <c r="T66" s="159">
        <v>0</v>
      </c>
      <c r="U66" s="138">
        <f t="shared" si="7"/>
        <v>50</v>
      </c>
      <c r="V66" s="160">
        <v>0</v>
      </c>
      <c r="W66" s="137">
        <f t="shared" si="8"/>
        <v>50</v>
      </c>
      <c r="X66" s="159">
        <v>0</v>
      </c>
      <c r="Y66" s="138">
        <f t="shared" si="9"/>
        <v>50</v>
      </c>
      <c r="Z66" s="160">
        <v>0</v>
      </c>
      <c r="AA66" s="137">
        <f t="shared" si="10"/>
        <v>50</v>
      </c>
      <c r="AB66" s="159">
        <v>0</v>
      </c>
      <c r="AC66" s="138">
        <f t="shared" si="11"/>
        <v>50</v>
      </c>
      <c r="AD66" s="146">
        <f t="shared" si="12"/>
        <v>0</v>
      </c>
      <c r="AE66" s="147">
        <f t="shared" si="13"/>
        <v>0</v>
      </c>
    </row>
    <row r="67" spans="1:31" ht="15" customHeight="1" x14ac:dyDescent="0.25">
      <c r="A67" s="174">
        <v>8</v>
      </c>
      <c r="B67" s="187"/>
      <c r="C67" s="175" t="s">
        <v>367</v>
      </c>
      <c r="D67" s="144" t="s">
        <v>368</v>
      </c>
      <c r="E67" s="160">
        <v>33</v>
      </c>
      <c r="F67" s="159">
        <v>100</v>
      </c>
      <c r="G67" s="137">
        <f t="shared" si="0"/>
        <v>133</v>
      </c>
      <c r="H67" s="159">
        <v>58</v>
      </c>
      <c r="I67" s="145">
        <f t="shared" si="1"/>
        <v>75</v>
      </c>
      <c r="J67" s="160">
        <v>0</v>
      </c>
      <c r="K67" s="137">
        <f t="shared" si="2"/>
        <v>75</v>
      </c>
      <c r="L67" s="159">
        <v>0</v>
      </c>
      <c r="M67" s="138">
        <f t="shared" si="3"/>
        <v>75</v>
      </c>
      <c r="N67" s="160">
        <v>0</v>
      </c>
      <c r="O67" s="137">
        <f t="shared" si="4"/>
        <v>75</v>
      </c>
      <c r="P67" s="159">
        <v>0</v>
      </c>
      <c r="Q67" s="138">
        <f t="shared" si="25"/>
        <v>75</v>
      </c>
      <c r="R67" s="160">
        <v>0</v>
      </c>
      <c r="S67" s="137">
        <f t="shared" si="6"/>
        <v>75</v>
      </c>
      <c r="T67" s="159">
        <v>0</v>
      </c>
      <c r="U67" s="138">
        <f t="shared" si="7"/>
        <v>75</v>
      </c>
      <c r="V67" s="160">
        <v>0</v>
      </c>
      <c r="W67" s="137">
        <f t="shared" si="8"/>
        <v>75</v>
      </c>
      <c r="X67" s="159">
        <v>0</v>
      </c>
      <c r="Y67" s="138">
        <f t="shared" si="9"/>
        <v>75</v>
      </c>
      <c r="Z67" s="160">
        <v>0</v>
      </c>
      <c r="AA67" s="137">
        <f t="shared" si="10"/>
        <v>75</v>
      </c>
      <c r="AB67" s="159">
        <v>0</v>
      </c>
      <c r="AC67" s="138">
        <f t="shared" si="11"/>
        <v>75</v>
      </c>
      <c r="AD67" s="146">
        <f t="shared" si="12"/>
        <v>58</v>
      </c>
      <c r="AE67" s="147">
        <f t="shared" si="13"/>
        <v>1.1599999999999999</v>
      </c>
    </row>
    <row r="68" spans="1:31" ht="15" customHeight="1" x14ac:dyDescent="0.25">
      <c r="A68" s="174">
        <v>9</v>
      </c>
      <c r="B68" s="187"/>
      <c r="C68" s="175" t="s">
        <v>369</v>
      </c>
      <c r="D68" s="144" t="s">
        <v>370</v>
      </c>
      <c r="E68" s="160">
        <v>34</v>
      </c>
      <c r="F68" s="159">
        <v>0</v>
      </c>
      <c r="G68" s="137">
        <f t="shared" si="0"/>
        <v>34</v>
      </c>
      <c r="H68" s="159">
        <v>0</v>
      </c>
      <c r="I68" s="145">
        <f t="shared" si="1"/>
        <v>34</v>
      </c>
      <c r="J68" s="160">
        <v>0</v>
      </c>
      <c r="K68" s="137">
        <f t="shared" si="2"/>
        <v>34</v>
      </c>
      <c r="L68" s="159">
        <v>0</v>
      </c>
      <c r="M68" s="138">
        <f t="shared" si="3"/>
        <v>34</v>
      </c>
      <c r="N68" s="160">
        <v>0</v>
      </c>
      <c r="O68" s="137">
        <f t="shared" si="4"/>
        <v>34</v>
      </c>
      <c r="P68" s="159">
        <v>0</v>
      </c>
      <c r="Q68" s="138">
        <f t="shared" si="25"/>
        <v>34</v>
      </c>
      <c r="R68" s="160">
        <v>0</v>
      </c>
      <c r="S68" s="137">
        <f t="shared" si="6"/>
        <v>34</v>
      </c>
      <c r="T68" s="159">
        <v>0</v>
      </c>
      <c r="U68" s="138">
        <f t="shared" si="7"/>
        <v>34</v>
      </c>
      <c r="V68" s="160">
        <v>0</v>
      </c>
      <c r="W68" s="137">
        <f t="shared" si="8"/>
        <v>34</v>
      </c>
      <c r="X68" s="159">
        <v>0</v>
      </c>
      <c r="Y68" s="138">
        <f t="shared" si="9"/>
        <v>34</v>
      </c>
      <c r="Z68" s="160">
        <v>0</v>
      </c>
      <c r="AA68" s="137">
        <f t="shared" si="10"/>
        <v>34</v>
      </c>
      <c r="AB68" s="159">
        <v>0</v>
      </c>
      <c r="AC68" s="138">
        <f t="shared" si="11"/>
        <v>34</v>
      </c>
      <c r="AD68" s="146">
        <f t="shared" si="12"/>
        <v>0</v>
      </c>
      <c r="AE68" s="147">
        <f t="shared" si="13"/>
        <v>0</v>
      </c>
    </row>
    <row r="69" spans="1:31" ht="15" customHeight="1" x14ac:dyDescent="0.25">
      <c r="A69" s="174">
        <v>10</v>
      </c>
      <c r="B69" s="187"/>
      <c r="C69" s="175" t="s">
        <v>371</v>
      </c>
      <c r="D69" s="144" t="s">
        <v>372</v>
      </c>
      <c r="E69" s="160">
        <v>167</v>
      </c>
      <c r="F69" s="159">
        <v>0</v>
      </c>
      <c r="G69" s="137">
        <f t="shared" si="0"/>
        <v>167</v>
      </c>
      <c r="H69" s="159">
        <v>0</v>
      </c>
      <c r="I69" s="145">
        <f t="shared" si="1"/>
        <v>167</v>
      </c>
      <c r="J69" s="160">
        <v>0</v>
      </c>
      <c r="K69" s="137">
        <f t="shared" si="2"/>
        <v>167</v>
      </c>
      <c r="L69" s="159">
        <v>0</v>
      </c>
      <c r="M69" s="138">
        <f t="shared" si="3"/>
        <v>167</v>
      </c>
      <c r="N69" s="160">
        <v>200</v>
      </c>
      <c r="O69" s="137">
        <f t="shared" si="4"/>
        <v>367</v>
      </c>
      <c r="P69" s="159">
        <v>200</v>
      </c>
      <c r="Q69" s="138">
        <f t="shared" si="25"/>
        <v>167</v>
      </c>
      <c r="R69" s="160">
        <v>0</v>
      </c>
      <c r="S69" s="137">
        <f t="shared" si="6"/>
        <v>167</v>
      </c>
      <c r="T69" s="159">
        <v>0</v>
      </c>
      <c r="U69" s="138">
        <f t="shared" si="7"/>
        <v>167</v>
      </c>
      <c r="V69" s="160">
        <v>150</v>
      </c>
      <c r="W69" s="137">
        <f t="shared" si="8"/>
        <v>317</v>
      </c>
      <c r="X69" s="159">
        <v>60</v>
      </c>
      <c r="Y69" s="138">
        <f t="shared" si="9"/>
        <v>257</v>
      </c>
      <c r="Z69" s="160">
        <v>86</v>
      </c>
      <c r="AA69" s="137">
        <f t="shared" si="10"/>
        <v>343</v>
      </c>
      <c r="AB69" s="159">
        <v>86</v>
      </c>
      <c r="AC69" s="138">
        <f t="shared" si="11"/>
        <v>257</v>
      </c>
      <c r="AD69" s="146">
        <f t="shared" si="12"/>
        <v>346</v>
      </c>
      <c r="AE69" s="147">
        <f t="shared" si="13"/>
        <v>6.92</v>
      </c>
    </row>
    <row r="70" spans="1:31" ht="15" customHeight="1" x14ac:dyDescent="0.25">
      <c r="A70" s="174">
        <v>11</v>
      </c>
      <c r="B70" s="187"/>
      <c r="C70" s="175" t="s">
        <v>373</v>
      </c>
      <c r="D70" s="144" t="s">
        <v>374</v>
      </c>
      <c r="E70" s="160">
        <v>50</v>
      </c>
      <c r="F70" s="159">
        <v>100</v>
      </c>
      <c r="G70" s="137">
        <f t="shared" si="0"/>
        <v>150</v>
      </c>
      <c r="H70" s="159">
        <v>15</v>
      </c>
      <c r="I70" s="145">
        <f t="shared" si="1"/>
        <v>135</v>
      </c>
      <c r="J70" s="160">
        <v>85</v>
      </c>
      <c r="K70" s="137">
        <f t="shared" si="2"/>
        <v>220</v>
      </c>
      <c r="L70" s="159">
        <v>85</v>
      </c>
      <c r="M70" s="138">
        <f t="shared" si="3"/>
        <v>135</v>
      </c>
      <c r="N70" s="160">
        <v>0</v>
      </c>
      <c r="O70" s="137">
        <f t="shared" si="4"/>
        <v>135</v>
      </c>
      <c r="P70" s="159">
        <v>0</v>
      </c>
      <c r="Q70" s="138">
        <f t="shared" si="25"/>
        <v>135</v>
      </c>
      <c r="R70" s="160">
        <v>0</v>
      </c>
      <c r="S70" s="137">
        <f t="shared" si="6"/>
        <v>135</v>
      </c>
      <c r="T70" s="159">
        <v>0</v>
      </c>
      <c r="U70" s="138">
        <f t="shared" si="7"/>
        <v>135</v>
      </c>
      <c r="V70" s="160">
        <v>0</v>
      </c>
      <c r="W70" s="137">
        <f t="shared" si="8"/>
        <v>135</v>
      </c>
      <c r="X70" s="159">
        <v>0</v>
      </c>
      <c r="Y70" s="138">
        <f t="shared" si="9"/>
        <v>135</v>
      </c>
      <c r="Z70" s="160">
        <v>0</v>
      </c>
      <c r="AA70" s="137">
        <f t="shared" si="10"/>
        <v>135</v>
      </c>
      <c r="AB70" s="159">
        <v>0</v>
      </c>
      <c r="AC70" s="138">
        <f t="shared" si="11"/>
        <v>135</v>
      </c>
      <c r="AD70" s="146">
        <f t="shared" si="12"/>
        <v>100</v>
      </c>
      <c r="AE70" s="147">
        <f t="shared" si="13"/>
        <v>2</v>
      </c>
    </row>
    <row r="71" spans="1:31" ht="15" customHeight="1" x14ac:dyDescent="0.25">
      <c r="A71" s="174">
        <v>12</v>
      </c>
      <c r="B71" s="187"/>
      <c r="C71" s="175" t="s">
        <v>375</v>
      </c>
      <c r="D71" s="144" t="s">
        <v>376</v>
      </c>
      <c r="E71" s="160">
        <v>498</v>
      </c>
      <c r="F71" s="159">
        <v>0</v>
      </c>
      <c r="G71" s="137">
        <f t="shared" si="0"/>
        <v>498</v>
      </c>
      <c r="H71" s="159">
        <v>0</v>
      </c>
      <c r="I71" s="145">
        <f t="shared" si="1"/>
        <v>498</v>
      </c>
      <c r="J71" s="160">
        <v>0</v>
      </c>
      <c r="K71" s="137">
        <f t="shared" si="2"/>
        <v>498</v>
      </c>
      <c r="L71" s="159">
        <v>0</v>
      </c>
      <c r="M71" s="138">
        <f t="shared" si="3"/>
        <v>498</v>
      </c>
      <c r="N71" s="160">
        <v>0</v>
      </c>
      <c r="O71" s="137">
        <f t="shared" si="4"/>
        <v>498</v>
      </c>
      <c r="P71" s="159">
        <v>0</v>
      </c>
      <c r="Q71" s="138">
        <f t="shared" si="25"/>
        <v>498</v>
      </c>
      <c r="R71" s="160">
        <v>0</v>
      </c>
      <c r="S71" s="137">
        <f t="shared" si="6"/>
        <v>498</v>
      </c>
      <c r="T71" s="159">
        <v>0</v>
      </c>
      <c r="U71" s="138">
        <f t="shared" si="7"/>
        <v>498</v>
      </c>
      <c r="V71" s="160">
        <v>0</v>
      </c>
      <c r="W71" s="137">
        <f t="shared" si="8"/>
        <v>498</v>
      </c>
      <c r="X71" s="159">
        <v>0</v>
      </c>
      <c r="Y71" s="138">
        <f t="shared" si="9"/>
        <v>498</v>
      </c>
      <c r="Z71" s="160">
        <v>0</v>
      </c>
      <c r="AA71" s="137">
        <f t="shared" si="10"/>
        <v>498</v>
      </c>
      <c r="AB71" s="159">
        <v>0</v>
      </c>
      <c r="AC71" s="138">
        <f t="shared" si="11"/>
        <v>498</v>
      </c>
      <c r="AD71" s="146">
        <f t="shared" si="12"/>
        <v>0</v>
      </c>
      <c r="AE71" s="147">
        <f t="shared" si="13"/>
        <v>0</v>
      </c>
    </row>
    <row r="72" spans="1:31" ht="15" customHeight="1" x14ac:dyDescent="0.25">
      <c r="A72" s="174">
        <v>13</v>
      </c>
      <c r="B72" s="187"/>
      <c r="C72" s="175" t="s">
        <v>377</v>
      </c>
      <c r="D72" s="144" t="s">
        <v>378</v>
      </c>
      <c r="E72" s="160">
        <v>38</v>
      </c>
      <c r="F72" s="159">
        <v>100</v>
      </c>
      <c r="G72" s="137">
        <f t="shared" ref="G72:G80" si="26">(E72+F72)</f>
        <v>138</v>
      </c>
      <c r="H72" s="159">
        <v>100</v>
      </c>
      <c r="I72" s="145">
        <f t="shared" ref="I72:I80" si="27">(G72-H72)</f>
        <v>38</v>
      </c>
      <c r="J72" s="160">
        <v>200</v>
      </c>
      <c r="K72" s="137">
        <f t="shared" ref="K72:K80" si="28">(I72+J72)</f>
        <v>238</v>
      </c>
      <c r="L72" s="159">
        <v>200</v>
      </c>
      <c r="M72" s="138">
        <f t="shared" ref="M72:M79" si="29">(K72-L72)</f>
        <v>38</v>
      </c>
      <c r="N72" s="160">
        <v>50</v>
      </c>
      <c r="O72" s="137">
        <f t="shared" ref="O72:O80" si="30">(M72+N72)</f>
        <v>88</v>
      </c>
      <c r="P72" s="159">
        <v>50</v>
      </c>
      <c r="Q72" s="138">
        <f t="shared" si="25"/>
        <v>38</v>
      </c>
      <c r="R72" s="160">
        <v>50</v>
      </c>
      <c r="S72" s="137">
        <f t="shared" ref="S72:S80" si="31">(Q72+R72)</f>
        <v>88</v>
      </c>
      <c r="T72" s="159">
        <v>50</v>
      </c>
      <c r="U72" s="138">
        <f t="shared" ref="U72:U80" si="32">(S72-T72)</f>
        <v>38</v>
      </c>
      <c r="V72" s="160">
        <v>50</v>
      </c>
      <c r="W72" s="137">
        <f t="shared" ref="W72:W80" si="33">(U72+V72)</f>
        <v>88</v>
      </c>
      <c r="X72" s="159">
        <v>50</v>
      </c>
      <c r="Y72" s="138">
        <f t="shared" ref="Y72:Y80" si="34">(W72-X72)</f>
        <v>38</v>
      </c>
      <c r="Z72" s="160">
        <v>0</v>
      </c>
      <c r="AA72" s="137">
        <f t="shared" ref="AA72:AA80" si="35">(Y72+Z72)</f>
        <v>38</v>
      </c>
      <c r="AB72" s="159">
        <v>0</v>
      </c>
      <c r="AC72" s="138">
        <f t="shared" ref="AC72:AC80" si="36">(AA72-AB72)</f>
        <v>38</v>
      </c>
      <c r="AD72" s="146">
        <f t="shared" ref="AD72:AD80" si="37">(H72+L72+P72+T72+X72+AB72)</f>
        <v>450</v>
      </c>
      <c r="AE72" s="147">
        <f t="shared" ref="AE72:AE80" si="38">(AD72/50)</f>
        <v>9</v>
      </c>
    </row>
    <row r="73" spans="1:31" ht="15" customHeight="1" x14ac:dyDescent="0.25">
      <c r="A73" s="174">
        <v>14</v>
      </c>
      <c r="B73" s="187"/>
      <c r="C73" s="175" t="s">
        <v>379</v>
      </c>
      <c r="D73" s="144" t="s">
        <v>380</v>
      </c>
      <c r="E73" s="160">
        <v>107</v>
      </c>
      <c r="F73" s="159">
        <v>250</v>
      </c>
      <c r="G73" s="137">
        <f t="shared" si="26"/>
        <v>357</v>
      </c>
      <c r="H73" s="159">
        <v>292</v>
      </c>
      <c r="I73" s="145">
        <f t="shared" si="27"/>
        <v>65</v>
      </c>
      <c r="J73" s="160">
        <v>0</v>
      </c>
      <c r="K73" s="137">
        <f t="shared" si="28"/>
        <v>65</v>
      </c>
      <c r="L73" s="159">
        <v>0</v>
      </c>
      <c r="M73" s="138">
        <f t="shared" si="29"/>
        <v>65</v>
      </c>
      <c r="N73" s="160">
        <v>0</v>
      </c>
      <c r="O73" s="137">
        <f t="shared" si="30"/>
        <v>65</v>
      </c>
      <c r="P73" s="159">
        <v>0</v>
      </c>
      <c r="Q73" s="138">
        <f t="shared" si="25"/>
        <v>65</v>
      </c>
      <c r="R73" s="160">
        <v>50</v>
      </c>
      <c r="S73" s="137">
        <f t="shared" si="31"/>
        <v>115</v>
      </c>
      <c r="T73" s="159">
        <v>50</v>
      </c>
      <c r="U73" s="138">
        <f t="shared" si="32"/>
        <v>65</v>
      </c>
      <c r="V73" s="160">
        <v>0</v>
      </c>
      <c r="W73" s="137">
        <f t="shared" si="33"/>
        <v>65</v>
      </c>
      <c r="X73" s="159">
        <v>0</v>
      </c>
      <c r="Y73" s="138">
        <f t="shared" si="34"/>
        <v>65</v>
      </c>
      <c r="Z73" s="160">
        <v>0</v>
      </c>
      <c r="AA73" s="137">
        <f t="shared" si="35"/>
        <v>65</v>
      </c>
      <c r="AB73" s="159">
        <v>0</v>
      </c>
      <c r="AC73" s="138">
        <f t="shared" si="36"/>
        <v>65</v>
      </c>
      <c r="AD73" s="146">
        <f t="shared" si="37"/>
        <v>342</v>
      </c>
      <c r="AE73" s="147">
        <f t="shared" si="38"/>
        <v>6.84</v>
      </c>
    </row>
    <row r="74" spans="1:31" ht="15" customHeight="1" x14ac:dyDescent="0.25">
      <c r="A74" s="174">
        <v>15</v>
      </c>
      <c r="B74" s="187"/>
      <c r="C74" s="175" t="s">
        <v>381</v>
      </c>
      <c r="D74" s="144" t="s">
        <v>382</v>
      </c>
      <c r="E74" s="160">
        <v>25</v>
      </c>
      <c r="F74" s="159">
        <v>0</v>
      </c>
      <c r="G74" s="137">
        <f t="shared" si="26"/>
        <v>25</v>
      </c>
      <c r="H74" s="159">
        <v>0</v>
      </c>
      <c r="I74" s="145">
        <f t="shared" si="27"/>
        <v>25</v>
      </c>
      <c r="J74" s="160">
        <v>100</v>
      </c>
      <c r="K74" s="137">
        <f t="shared" si="28"/>
        <v>125</v>
      </c>
      <c r="L74" s="159">
        <v>100</v>
      </c>
      <c r="M74" s="138">
        <f t="shared" si="29"/>
        <v>25</v>
      </c>
      <c r="N74" s="160">
        <v>0</v>
      </c>
      <c r="O74" s="137">
        <f t="shared" si="30"/>
        <v>25</v>
      </c>
      <c r="P74" s="159">
        <v>0</v>
      </c>
      <c r="Q74" s="138">
        <f t="shared" si="25"/>
        <v>25</v>
      </c>
      <c r="R74" s="160">
        <v>0</v>
      </c>
      <c r="S74" s="137">
        <f t="shared" si="31"/>
        <v>25</v>
      </c>
      <c r="T74" s="159">
        <v>0</v>
      </c>
      <c r="U74" s="138">
        <f t="shared" si="32"/>
        <v>25</v>
      </c>
      <c r="V74" s="160">
        <v>0</v>
      </c>
      <c r="W74" s="137">
        <f t="shared" si="33"/>
        <v>25</v>
      </c>
      <c r="X74" s="159">
        <v>0</v>
      </c>
      <c r="Y74" s="138">
        <f t="shared" si="34"/>
        <v>25</v>
      </c>
      <c r="Z74" s="160">
        <v>0</v>
      </c>
      <c r="AA74" s="137">
        <f t="shared" si="35"/>
        <v>25</v>
      </c>
      <c r="AB74" s="159">
        <v>0</v>
      </c>
      <c r="AC74" s="138">
        <f t="shared" si="36"/>
        <v>25</v>
      </c>
      <c r="AD74" s="146">
        <f t="shared" si="37"/>
        <v>100</v>
      </c>
      <c r="AE74" s="147">
        <f t="shared" si="38"/>
        <v>2</v>
      </c>
    </row>
    <row r="75" spans="1:31" ht="15" customHeight="1" x14ac:dyDescent="0.25">
      <c r="A75" s="174">
        <v>16</v>
      </c>
      <c r="B75" s="187"/>
      <c r="C75" s="175" t="s">
        <v>383</v>
      </c>
      <c r="D75" s="144" t="s">
        <v>384</v>
      </c>
      <c r="E75" s="160">
        <v>-40</v>
      </c>
      <c r="F75" s="159">
        <v>0</v>
      </c>
      <c r="G75" s="137">
        <f t="shared" si="26"/>
        <v>-40</v>
      </c>
      <c r="H75" s="159">
        <v>0</v>
      </c>
      <c r="I75" s="145">
        <f t="shared" si="27"/>
        <v>-40</v>
      </c>
      <c r="J75" s="160">
        <v>100</v>
      </c>
      <c r="K75" s="137">
        <f t="shared" si="28"/>
        <v>60</v>
      </c>
      <c r="L75" s="159">
        <v>100</v>
      </c>
      <c r="M75" s="138">
        <f t="shared" si="29"/>
        <v>-40</v>
      </c>
      <c r="N75" s="160">
        <v>0</v>
      </c>
      <c r="O75" s="137">
        <f t="shared" si="30"/>
        <v>-40</v>
      </c>
      <c r="P75" s="159">
        <v>0</v>
      </c>
      <c r="Q75" s="138">
        <f t="shared" si="25"/>
        <v>-40</v>
      </c>
      <c r="R75" s="160">
        <v>0</v>
      </c>
      <c r="S75" s="137">
        <f t="shared" si="31"/>
        <v>-40</v>
      </c>
      <c r="T75" s="159">
        <v>0</v>
      </c>
      <c r="U75" s="138">
        <f t="shared" si="32"/>
        <v>-40</v>
      </c>
      <c r="V75" s="160">
        <v>0</v>
      </c>
      <c r="W75" s="137">
        <f t="shared" si="33"/>
        <v>-40</v>
      </c>
      <c r="X75" s="159">
        <v>0</v>
      </c>
      <c r="Y75" s="138">
        <f t="shared" si="34"/>
        <v>-40</v>
      </c>
      <c r="Z75" s="160">
        <v>0</v>
      </c>
      <c r="AA75" s="137">
        <f t="shared" si="35"/>
        <v>-40</v>
      </c>
      <c r="AB75" s="159">
        <v>0</v>
      </c>
      <c r="AC75" s="138">
        <f t="shared" si="36"/>
        <v>-40</v>
      </c>
      <c r="AD75" s="146">
        <f t="shared" si="37"/>
        <v>100</v>
      </c>
      <c r="AE75" s="147">
        <f t="shared" si="38"/>
        <v>2</v>
      </c>
    </row>
    <row r="76" spans="1:31" ht="15" customHeight="1" x14ac:dyDescent="0.25">
      <c r="A76" s="174">
        <v>17</v>
      </c>
      <c r="B76" s="187"/>
      <c r="C76" s="175" t="s">
        <v>373</v>
      </c>
      <c r="D76" s="144" t="s">
        <v>385</v>
      </c>
      <c r="E76" s="160">
        <v>153</v>
      </c>
      <c r="F76" s="159">
        <v>0</v>
      </c>
      <c r="G76" s="137">
        <f t="shared" si="26"/>
        <v>153</v>
      </c>
      <c r="H76" s="159">
        <v>0</v>
      </c>
      <c r="I76" s="145">
        <f t="shared" si="27"/>
        <v>153</v>
      </c>
      <c r="J76" s="160">
        <v>0</v>
      </c>
      <c r="K76" s="137">
        <f t="shared" si="28"/>
        <v>153</v>
      </c>
      <c r="L76" s="159">
        <v>0</v>
      </c>
      <c r="M76" s="138">
        <f t="shared" si="29"/>
        <v>153</v>
      </c>
      <c r="N76" s="160">
        <v>100</v>
      </c>
      <c r="O76" s="137">
        <f t="shared" si="30"/>
        <v>253</v>
      </c>
      <c r="P76" s="159">
        <v>100</v>
      </c>
      <c r="Q76" s="138">
        <f t="shared" si="25"/>
        <v>153</v>
      </c>
      <c r="R76" s="160">
        <v>0</v>
      </c>
      <c r="S76" s="137">
        <f t="shared" si="31"/>
        <v>153</v>
      </c>
      <c r="T76" s="159">
        <v>0</v>
      </c>
      <c r="U76" s="138">
        <f t="shared" si="32"/>
        <v>153</v>
      </c>
      <c r="V76" s="160">
        <v>200</v>
      </c>
      <c r="W76" s="137">
        <f t="shared" si="33"/>
        <v>353</v>
      </c>
      <c r="X76" s="159">
        <v>200</v>
      </c>
      <c r="Y76" s="138">
        <f t="shared" si="34"/>
        <v>153</v>
      </c>
      <c r="Z76" s="160">
        <v>0</v>
      </c>
      <c r="AA76" s="137">
        <f t="shared" si="35"/>
        <v>153</v>
      </c>
      <c r="AB76" s="159">
        <v>0</v>
      </c>
      <c r="AC76" s="138">
        <f t="shared" si="36"/>
        <v>153</v>
      </c>
      <c r="AD76" s="146">
        <f t="shared" si="37"/>
        <v>300</v>
      </c>
      <c r="AE76" s="147">
        <f t="shared" si="38"/>
        <v>6</v>
      </c>
    </row>
    <row r="77" spans="1:31" ht="15" customHeight="1" x14ac:dyDescent="0.25">
      <c r="A77" s="174">
        <v>18</v>
      </c>
      <c r="B77" s="187"/>
      <c r="C77" s="175" t="s">
        <v>373</v>
      </c>
      <c r="D77" s="144" t="s">
        <v>386</v>
      </c>
      <c r="E77" s="160">
        <v>0</v>
      </c>
      <c r="F77" s="159">
        <v>0</v>
      </c>
      <c r="G77" s="137">
        <f t="shared" si="26"/>
        <v>0</v>
      </c>
      <c r="H77" s="159">
        <v>0</v>
      </c>
      <c r="I77" s="145">
        <f t="shared" si="27"/>
        <v>0</v>
      </c>
      <c r="J77" s="160">
        <v>0</v>
      </c>
      <c r="K77" s="137">
        <f t="shared" si="28"/>
        <v>0</v>
      </c>
      <c r="L77" s="159">
        <v>0</v>
      </c>
      <c r="M77" s="138">
        <f t="shared" si="29"/>
        <v>0</v>
      </c>
      <c r="N77" s="160">
        <v>0</v>
      </c>
      <c r="O77" s="137">
        <f t="shared" si="30"/>
        <v>0</v>
      </c>
      <c r="P77" s="159">
        <v>0</v>
      </c>
      <c r="Q77" s="138">
        <f t="shared" si="25"/>
        <v>0</v>
      </c>
      <c r="R77" s="160">
        <v>0</v>
      </c>
      <c r="S77" s="137">
        <f t="shared" si="31"/>
        <v>0</v>
      </c>
      <c r="T77" s="159">
        <v>0</v>
      </c>
      <c r="U77" s="138">
        <f t="shared" si="32"/>
        <v>0</v>
      </c>
      <c r="V77" s="160">
        <v>0</v>
      </c>
      <c r="W77" s="137">
        <f t="shared" si="33"/>
        <v>0</v>
      </c>
      <c r="X77" s="159">
        <v>0</v>
      </c>
      <c r="Y77" s="138">
        <f t="shared" si="34"/>
        <v>0</v>
      </c>
      <c r="Z77" s="160">
        <v>0</v>
      </c>
      <c r="AA77" s="137">
        <f t="shared" si="35"/>
        <v>0</v>
      </c>
      <c r="AB77" s="159">
        <v>0</v>
      </c>
      <c r="AC77" s="138">
        <f t="shared" si="36"/>
        <v>0</v>
      </c>
      <c r="AD77" s="146">
        <f t="shared" si="37"/>
        <v>0</v>
      </c>
      <c r="AE77" s="147">
        <f t="shared" si="38"/>
        <v>0</v>
      </c>
    </row>
    <row r="78" spans="1:31" ht="15" customHeight="1" x14ac:dyDescent="0.25">
      <c r="A78" s="174">
        <v>19</v>
      </c>
      <c r="B78" s="187"/>
      <c r="C78" s="175" t="s">
        <v>387</v>
      </c>
      <c r="D78" s="144" t="s">
        <v>388</v>
      </c>
      <c r="E78" s="160">
        <v>294</v>
      </c>
      <c r="F78" s="159">
        <v>0</v>
      </c>
      <c r="G78" s="137">
        <f t="shared" si="26"/>
        <v>294</v>
      </c>
      <c r="H78" s="159">
        <v>0</v>
      </c>
      <c r="I78" s="145">
        <f t="shared" si="27"/>
        <v>294</v>
      </c>
      <c r="J78" s="160">
        <v>0</v>
      </c>
      <c r="K78" s="137">
        <f t="shared" si="28"/>
        <v>294</v>
      </c>
      <c r="L78" s="159">
        <v>0</v>
      </c>
      <c r="M78" s="138">
        <f t="shared" si="29"/>
        <v>294</v>
      </c>
      <c r="N78" s="212">
        <v>0</v>
      </c>
      <c r="O78" s="137">
        <f t="shared" si="30"/>
        <v>294</v>
      </c>
      <c r="P78" s="213">
        <v>0</v>
      </c>
      <c r="Q78" s="138">
        <f t="shared" si="25"/>
        <v>294</v>
      </c>
      <c r="R78" s="212">
        <v>0</v>
      </c>
      <c r="S78" s="137">
        <f t="shared" si="31"/>
        <v>294</v>
      </c>
      <c r="T78" s="213">
        <v>0</v>
      </c>
      <c r="U78" s="138">
        <f t="shared" si="32"/>
        <v>294</v>
      </c>
      <c r="V78" s="160">
        <v>0</v>
      </c>
      <c r="W78" s="137">
        <f t="shared" si="33"/>
        <v>294</v>
      </c>
      <c r="X78" s="159">
        <v>0</v>
      </c>
      <c r="Y78" s="138">
        <f t="shared" si="34"/>
        <v>294</v>
      </c>
      <c r="Z78" s="160">
        <v>0</v>
      </c>
      <c r="AA78" s="137">
        <f t="shared" si="35"/>
        <v>294</v>
      </c>
      <c r="AB78" s="159">
        <v>0</v>
      </c>
      <c r="AC78" s="138">
        <f t="shared" si="36"/>
        <v>294</v>
      </c>
      <c r="AD78" s="146">
        <f t="shared" si="37"/>
        <v>0</v>
      </c>
      <c r="AE78" s="147">
        <f t="shared" si="38"/>
        <v>0</v>
      </c>
    </row>
    <row r="79" spans="1:31" ht="15" customHeight="1" thickBot="1" x14ac:dyDescent="0.3">
      <c r="A79" s="176">
        <v>20</v>
      </c>
      <c r="B79" s="187"/>
      <c r="C79" s="214" t="s">
        <v>389</v>
      </c>
      <c r="D79" s="151" t="s">
        <v>390</v>
      </c>
      <c r="E79" s="180">
        <v>0</v>
      </c>
      <c r="F79" s="181">
        <v>0</v>
      </c>
      <c r="G79" s="153">
        <f t="shared" si="26"/>
        <v>0</v>
      </c>
      <c r="H79" s="181">
        <v>0</v>
      </c>
      <c r="I79" s="215">
        <f t="shared" si="27"/>
        <v>0</v>
      </c>
      <c r="J79" s="180">
        <v>0</v>
      </c>
      <c r="K79" s="153">
        <f t="shared" si="28"/>
        <v>0</v>
      </c>
      <c r="L79" s="181">
        <v>0</v>
      </c>
      <c r="M79" s="154">
        <f t="shared" si="29"/>
        <v>0</v>
      </c>
      <c r="N79" s="180">
        <v>0</v>
      </c>
      <c r="O79" s="153">
        <f t="shared" si="30"/>
        <v>0</v>
      </c>
      <c r="P79" s="181">
        <v>0</v>
      </c>
      <c r="Q79" s="154">
        <f t="shared" si="25"/>
        <v>0</v>
      </c>
      <c r="R79" s="180">
        <v>0</v>
      </c>
      <c r="S79" s="153">
        <f t="shared" si="31"/>
        <v>0</v>
      </c>
      <c r="T79" s="181">
        <v>0</v>
      </c>
      <c r="U79" s="154">
        <f t="shared" si="32"/>
        <v>0</v>
      </c>
      <c r="V79" s="180">
        <v>0</v>
      </c>
      <c r="W79" s="153">
        <f t="shared" si="33"/>
        <v>0</v>
      </c>
      <c r="X79" s="181">
        <v>0</v>
      </c>
      <c r="Y79" s="154">
        <f t="shared" si="34"/>
        <v>0</v>
      </c>
      <c r="Z79" s="180">
        <v>0</v>
      </c>
      <c r="AA79" s="153">
        <f t="shared" si="35"/>
        <v>0</v>
      </c>
      <c r="AB79" s="181">
        <v>0</v>
      </c>
      <c r="AC79" s="154">
        <f t="shared" si="36"/>
        <v>0</v>
      </c>
      <c r="AD79" s="146">
        <f t="shared" si="37"/>
        <v>0</v>
      </c>
      <c r="AE79" s="147">
        <f t="shared" si="38"/>
        <v>0</v>
      </c>
    </row>
    <row r="80" spans="1:31" ht="15" customHeight="1" thickBot="1" x14ac:dyDescent="0.3">
      <c r="A80" s="155" t="s">
        <v>39</v>
      </c>
      <c r="B80" s="156"/>
      <c r="C80" s="156"/>
      <c r="D80" s="157"/>
      <c r="E80" s="162">
        <f t="shared" ref="E80:AB80" si="39">(E60+E61+E62+E63+E64+E65+E66+E67+E68+E69+E70+E71+E72+E73+E74+E75+E76+E77+E78+E79)</f>
        <v>2439</v>
      </c>
      <c r="F80" s="164">
        <f>(F60+F61+F62+F63+F64+F65+F66+F67+F68+F69+F70+F71+F72+F73+F74+F75+F76+F77+F78+F79)</f>
        <v>850</v>
      </c>
      <c r="G80" s="216">
        <f t="shared" si="26"/>
        <v>3289</v>
      </c>
      <c r="H80" s="164">
        <f t="shared" si="39"/>
        <v>768</v>
      </c>
      <c r="I80" s="217">
        <f t="shared" si="27"/>
        <v>2521</v>
      </c>
      <c r="J80" s="162">
        <f t="shared" si="39"/>
        <v>785</v>
      </c>
      <c r="K80" s="216">
        <f t="shared" si="28"/>
        <v>3306</v>
      </c>
      <c r="L80" s="164">
        <f t="shared" si="39"/>
        <v>785</v>
      </c>
      <c r="M80" s="218">
        <f t="shared" ref="M80" si="40">(J80+K80)</f>
        <v>4091</v>
      </c>
      <c r="N80" s="162">
        <f t="shared" si="39"/>
        <v>784</v>
      </c>
      <c r="O80" s="216">
        <f t="shared" si="30"/>
        <v>4875</v>
      </c>
      <c r="P80" s="164">
        <f t="shared" si="39"/>
        <v>784</v>
      </c>
      <c r="Q80" s="219">
        <f t="shared" si="39"/>
        <v>2521</v>
      </c>
      <c r="R80" s="162">
        <f t="shared" si="39"/>
        <v>150</v>
      </c>
      <c r="S80" s="216">
        <f t="shared" si="31"/>
        <v>2671</v>
      </c>
      <c r="T80" s="164">
        <f t="shared" si="39"/>
        <v>150</v>
      </c>
      <c r="U80" s="218">
        <f t="shared" si="32"/>
        <v>2521</v>
      </c>
      <c r="V80" s="162">
        <f t="shared" si="39"/>
        <v>450</v>
      </c>
      <c r="W80" s="216">
        <f t="shared" si="33"/>
        <v>2971</v>
      </c>
      <c r="X80" s="164">
        <f t="shared" si="39"/>
        <v>360</v>
      </c>
      <c r="Y80" s="218">
        <f t="shared" si="34"/>
        <v>2611</v>
      </c>
      <c r="Z80" s="162">
        <f t="shared" si="39"/>
        <v>86</v>
      </c>
      <c r="AA80" s="216">
        <f t="shared" si="35"/>
        <v>2697</v>
      </c>
      <c r="AB80" s="164">
        <f t="shared" si="39"/>
        <v>86</v>
      </c>
      <c r="AC80" s="218">
        <f t="shared" si="36"/>
        <v>2611</v>
      </c>
      <c r="AD80" s="220">
        <f t="shared" si="37"/>
        <v>2933</v>
      </c>
      <c r="AE80" s="221">
        <f t="shared" si="38"/>
        <v>58.66</v>
      </c>
    </row>
    <row r="81" spans="1:31" ht="15" customHeight="1" thickBot="1" x14ac:dyDescent="0.3">
      <c r="A81" s="119" t="s">
        <v>391</v>
      </c>
      <c r="B81" s="120"/>
      <c r="C81" s="120"/>
      <c r="D81" s="121"/>
      <c r="E81" s="227">
        <f t="shared" ref="E81:M81" si="41">(E12+E20+E37+E44+E54+E59+E80)</f>
        <v>10468</v>
      </c>
      <c r="F81" s="222">
        <f t="shared" si="41"/>
        <v>6998</v>
      </c>
      <c r="G81" s="222">
        <f t="shared" si="41"/>
        <v>17466</v>
      </c>
      <c r="H81" s="222">
        <f t="shared" si="41"/>
        <v>6672</v>
      </c>
      <c r="I81" s="223">
        <f>(I12+I20+I37+I44+I54+I59+I80)</f>
        <v>10794</v>
      </c>
      <c r="J81" s="224">
        <f t="shared" si="41"/>
        <v>5485</v>
      </c>
      <c r="K81" s="225">
        <f t="shared" si="41"/>
        <v>16279</v>
      </c>
      <c r="L81" s="225">
        <f>(L12+L20+L37+L44+L54+L59+L80)</f>
        <v>5790</v>
      </c>
      <c r="M81" s="226">
        <f t="shared" si="41"/>
        <v>12809</v>
      </c>
      <c r="N81" s="227">
        <f>SUM(N80+N59+N54+N44+N37+N20++N12)</f>
        <v>6334</v>
      </c>
      <c r="O81" s="222">
        <f>SUM(O80+O59+O54+O44+O37+O20+O12)</f>
        <v>19143</v>
      </c>
      <c r="P81" s="222">
        <f>SUM(P12+P20+P37+P54+P59+P80+P44)</f>
        <v>6758</v>
      </c>
      <c r="Q81" s="222">
        <f>SUM(Q80+Q59+Q54+Q44+Q37+Q20+Q12)</f>
        <v>10815</v>
      </c>
      <c r="R81" s="222">
        <f>SUM(R80+R59+R54+R44+R37+R20+R12)</f>
        <v>4774</v>
      </c>
      <c r="S81" s="222">
        <f>SUM(S80+S59+S54+S44+S37+S20+S12)</f>
        <v>15589</v>
      </c>
      <c r="T81" s="222">
        <f>SUM(T12+T20+T37+T44+T54+-T59+T80)</f>
        <v>4549</v>
      </c>
      <c r="U81" s="222">
        <f>SUM(U80+U54+U44+U37+U20++U59+U12)</f>
        <v>10740</v>
      </c>
      <c r="V81" s="222">
        <f>SUM(V80+V59+V54+V44+V37+V20+V12)</f>
        <v>5550</v>
      </c>
      <c r="W81" s="222">
        <f>SUM(W80+W59+W54+W44+W37+W20+W12)</f>
        <v>16290</v>
      </c>
      <c r="X81" s="222">
        <f>SUM(X80+X59+X54+X44+X37+X20+X12)</f>
        <v>4859</v>
      </c>
      <c r="Y81" s="223">
        <f>SUM(Y80+Y59+Y54+Y44+Y37+Y20+Y12)</f>
        <v>11431</v>
      </c>
      <c r="Z81" s="228">
        <f t="shared" ref="Z81:AE81" si="42">SUM(Z6:Z80)</f>
        <v>6172</v>
      </c>
      <c r="AA81" s="229">
        <f>(AA12+AA20+AA37+AA44+AA54+AA59+AA80)</f>
        <v>15908</v>
      </c>
      <c r="AB81" s="229">
        <f>(AB12+AB20+AB37+AB44+AB54+AB59+AB80)</f>
        <v>3623</v>
      </c>
      <c r="AC81" s="230">
        <f t="shared" si="42"/>
        <v>24570</v>
      </c>
      <c r="AD81" s="227">
        <f t="shared" si="42"/>
        <v>65102</v>
      </c>
      <c r="AE81" s="222">
        <f t="shared" si="42"/>
        <v>1302.0400000000002</v>
      </c>
    </row>
    <row r="91" spans="1:31" ht="12.75" customHeight="1" x14ac:dyDescent="0.25"/>
  </sheetData>
  <mergeCells count="19">
    <mergeCell ref="B60:B79"/>
    <mergeCell ref="A80:D80"/>
    <mergeCell ref="A81:D81"/>
    <mergeCell ref="A4:AC4"/>
    <mergeCell ref="B38:B43"/>
    <mergeCell ref="A44:D44"/>
    <mergeCell ref="B45:B53"/>
    <mergeCell ref="A54:D54"/>
    <mergeCell ref="B55:B58"/>
    <mergeCell ref="A59:D59"/>
    <mergeCell ref="B6:B11"/>
    <mergeCell ref="A12:D12"/>
    <mergeCell ref="B13:B19"/>
    <mergeCell ref="A20:D20"/>
    <mergeCell ref="B21:B36"/>
    <mergeCell ref="A37:D37"/>
    <mergeCell ref="A1:AC1"/>
    <mergeCell ref="A2:AC2"/>
    <mergeCell ref="A3:AC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3"/>
  <sheetViews>
    <sheetView workbookViewId="0">
      <selection activeCell="D5" sqref="D5:D7"/>
    </sheetView>
  </sheetViews>
  <sheetFormatPr baseColWidth="10" defaultRowHeight="15" x14ac:dyDescent="0.25"/>
  <cols>
    <col min="1" max="1" width="4.28515625" style="1" customWidth="1"/>
    <col min="2" max="2" width="5.85546875" style="1" customWidth="1"/>
    <col min="3" max="3" width="14" style="1" customWidth="1"/>
    <col min="4" max="4" width="28.7109375" style="1" customWidth="1"/>
    <col min="5" max="5" width="7" style="1" hidden="1" customWidth="1"/>
    <col min="6" max="7" width="6.7109375" style="1" hidden="1" customWidth="1"/>
    <col min="8" max="8" width="7.140625" style="1" hidden="1" customWidth="1"/>
    <col min="9" max="25" width="6.7109375" style="1" hidden="1" customWidth="1"/>
    <col min="26" max="29" width="6.7109375" style="1" customWidth="1"/>
    <col min="30" max="31" width="6.7109375" style="1" hidden="1" customWidth="1"/>
    <col min="32" max="16384" width="11.42578125" style="1"/>
  </cols>
  <sheetData>
    <row r="1" spans="1:31" x14ac:dyDescent="0.25">
      <c r="A1" s="341" t="s">
        <v>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</row>
    <row r="2" spans="1:31" x14ac:dyDescent="0.25">
      <c r="A2" s="341" t="s">
        <v>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</row>
    <row r="3" spans="1:31" ht="15.75" thickBot="1" x14ac:dyDescent="0.3">
      <c r="A3" s="231" t="s">
        <v>392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</row>
    <row r="4" spans="1:31" ht="18.75" customHeight="1" thickBot="1" x14ac:dyDescent="0.3">
      <c r="A4" s="338" t="s">
        <v>614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40"/>
      <c r="AD4" s="125" t="s">
        <v>393</v>
      </c>
      <c r="AE4" s="125" t="s">
        <v>394</v>
      </c>
    </row>
    <row r="5" spans="1:31" ht="24.75" customHeight="1" x14ac:dyDescent="0.25">
      <c r="A5" s="232" t="s">
        <v>395</v>
      </c>
      <c r="B5" s="233" t="s">
        <v>396</v>
      </c>
      <c r="C5" s="234" t="s">
        <v>397</v>
      </c>
      <c r="D5" s="235" t="s">
        <v>4</v>
      </c>
      <c r="E5" s="236" t="s">
        <v>6</v>
      </c>
      <c r="F5" s="237" t="s">
        <v>7</v>
      </c>
      <c r="G5" s="237" t="s">
        <v>8</v>
      </c>
      <c r="H5" s="238" t="s">
        <v>11</v>
      </c>
      <c r="I5" s="239" t="s">
        <v>10</v>
      </c>
      <c r="J5" s="240" t="s">
        <v>7</v>
      </c>
      <c r="K5" s="237" t="s">
        <v>8</v>
      </c>
      <c r="L5" s="237" t="s">
        <v>11</v>
      </c>
      <c r="M5" s="239" t="s">
        <v>12</v>
      </c>
      <c r="N5" s="240" t="s">
        <v>7</v>
      </c>
      <c r="O5" s="237" t="s">
        <v>8</v>
      </c>
      <c r="P5" s="237" t="s">
        <v>11</v>
      </c>
      <c r="Q5" s="239" t="s">
        <v>12</v>
      </c>
      <c r="R5" s="240" t="s">
        <v>7</v>
      </c>
      <c r="S5" s="237" t="s">
        <v>8</v>
      </c>
      <c r="T5" s="237" t="s">
        <v>11</v>
      </c>
      <c r="U5" s="239" t="s">
        <v>12</v>
      </c>
      <c r="V5" s="240" t="s">
        <v>7</v>
      </c>
      <c r="W5" s="237" t="s">
        <v>8</v>
      </c>
      <c r="X5" s="237" t="s">
        <v>11</v>
      </c>
      <c r="Y5" s="239" t="s">
        <v>12</v>
      </c>
      <c r="Z5" s="240" t="s">
        <v>7</v>
      </c>
      <c r="AA5" s="237" t="s">
        <v>8</v>
      </c>
      <c r="AB5" s="237" t="s">
        <v>11</v>
      </c>
      <c r="AC5" s="239" t="s">
        <v>12</v>
      </c>
      <c r="AD5" s="241" t="s">
        <v>13</v>
      </c>
      <c r="AE5" s="242" t="s">
        <v>398</v>
      </c>
    </row>
    <row r="6" spans="1:31" ht="23.25" customHeight="1" x14ac:dyDescent="0.25">
      <c r="A6" s="243"/>
      <c r="B6" s="244"/>
      <c r="C6" s="245"/>
      <c r="D6" s="246"/>
      <c r="E6" s="247"/>
      <c r="F6" s="248"/>
      <c r="G6" s="248"/>
      <c r="H6" s="249"/>
      <c r="I6" s="250"/>
      <c r="J6" s="251"/>
      <c r="K6" s="248"/>
      <c r="L6" s="248"/>
      <c r="M6" s="250"/>
      <c r="N6" s="251"/>
      <c r="O6" s="248"/>
      <c r="P6" s="248"/>
      <c r="Q6" s="250"/>
      <c r="R6" s="251"/>
      <c r="S6" s="248"/>
      <c r="T6" s="248"/>
      <c r="U6" s="250"/>
      <c r="V6" s="251"/>
      <c r="W6" s="248"/>
      <c r="X6" s="248"/>
      <c r="Y6" s="250"/>
      <c r="Z6" s="251"/>
      <c r="AA6" s="248"/>
      <c r="AB6" s="248"/>
      <c r="AC6" s="250"/>
      <c r="AD6" s="252"/>
      <c r="AE6" s="253"/>
    </row>
    <row r="7" spans="1:31" ht="30" customHeight="1" thickBot="1" x14ac:dyDescent="0.3">
      <c r="A7" s="254"/>
      <c r="B7" s="255"/>
      <c r="C7" s="256"/>
      <c r="D7" s="257"/>
      <c r="E7" s="247"/>
      <c r="F7" s="248"/>
      <c r="G7" s="248"/>
      <c r="H7" s="249"/>
      <c r="I7" s="250"/>
      <c r="J7" s="251"/>
      <c r="K7" s="248"/>
      <c r="L7" s="248"/>
      <c r="M7" s="250"/>
      <c r="N7" s="251"/>
      <c r="O7" s="248"/>
      <c r="P7" s="248"/>
      <c r="Q7" s="250"/>
      <c r="R7" s="251"/>
      <c r="S7" s="248"/>
      <c r="T7" s="248"/>
      <c r="U7" s="250"/>
      <c r="V7" s="251"/>
      <c r="W7" s="248"/>
      <c r="X7" s="248"/>
      <c r="Y7" s="250"/>
      <c r="Z7" s="251"/>
      <c r="AA7" s="248"/>
      <c r="AB7" s="248"/>
      <c r="AC7" s="250"/>
      <c r="AD7" s="252"/>
      <c r="AE7" s="253"/>
    </row>
    <row r="8" spans="1:31" ht="15" customHeight="1" thickBot="1" x14ac:dyDescent="0.3">
      <c r="A8" s="129">
        <v>1</v>
      </c>
      <c r="B8" s="258" t="s">
        <v>399</v>
      </c>
      <c r="C8" s="259" t="s">
        <v>400</v>
      </c>
      <c r="D8" s="260" t="s">
        <v>401</v>
      </c>
      <c r="E8" s="261">
        <v>0</v>
      </c>
      <c r="F8" s="262">
        <v>0</v>
      </c>
      <c r="G8" s="262">
        <v>0</v>
      </c>
      <c r="H8" s="262">
        <v>0</v>
      </c>
      <c r="I8" s="262">
        <v>0</v>
      </c>
      <c r="J8" s="262">
        <v>0</v>
      </c>
      <c r="K8" s="262">
        <v>0</v>
      </c>
      <c r="L8" s="262">
        <v>0</v>
      </c>
      <c r="M8" s="262">
        <v>0</v>
      </c>
      <c r="N8" s="262">
        <v>0</v>
      </c>
      <c r="O8" s="262">
        <v>0</v>
      </c>
      <c r="P8" s="262">
        <v>0</v>
      </c>
      <c r="Q8" s="262">
        <v>0</v>
      </c>
      <c r="R8" s="262">
        <v>0</v>
      </c>
      <c r="S8" s="262">
        <v>0</v>
      </c>
      <c r="T8" s="262">
        <v>0</v>
      </c>
      <c r="U8" s="262">
        <v>0</v>
      </c>
      <c r="V8" s="262">
        <v>0</v>
      </c>
      <c r="W8" s="262">
        <v>0</v>
      </c>
      <c r="X8" s="262">
        <v>0</v>
      </c>
      <c r="Y8" s="262">
        <v>0</v>
      </c>
      <c r="Z8" s="262">
        <v>0</v>
      </c>
      <c r="AA8" s="262">
        <v>0</v>
      </c>
      <c r="AB8" s="262">
        <v>0</v>
      </c>
      <c r="AC8" s="263">
        <v>0</v>
      </c>
      <c r="AD8" s="261">
        <v>0</v>
      </c>
      <c r="AE8" s="263">
        <f t="shared" ref="AE8:AE25" si="0">(AD8/50)</f>
        <v>0</v>
      </c>
    </row>
    <row r="9" spans="1:31" ht="15" customHeight="1" thickBot="1" x14ac:dyDescent="0.3">
      <c r="A9" s="264">
        <v>2</v>
      </c>
      <c r="B9" s="265"/>
      <c r="C9" s="259" t="s">
        <v>402</v>
      </c>
      <c r="D9" s="266" t="s">
        <v>403</v>
      </c>
      <c r="E9" s="267">
        <v>100</v>
      </c>
      <c r="F9" s="268">
        <v>50</v>
      </c>
      <c r="G9" s="268">
        <v>150</v>
      </c>
      <c r="H9" s="268">
        <v>50</v>
      </c>
      <c r="I9" s="268">
        <v>100</v>
      </c>
      <c r="J9" s="268">
        <v>0</v>
      </c>
      <c r="K9" s="268">
        <v>100</v>
      </c>
      <c r="L9" s="268">
        <v>0</v>
      </c>
      <c r="M9" s="268">
        <v>100</v>
      </c>
      <c r="N9" s="268">
        <v>50</v>
      </c>
      <c r="O9" s="137">
        <v>150</v>
      </c>
      <c r="P9" s="137">
        <v>100</v>
      </c>
      <c r="Q9" s="137">
        <v>50</v>
      </c>
      <c r="R9" s="268">
        <v>0</v>
      </c>
      <c r="S9" s="268">
        <v>50</v>
      </c>
      <c r="T9" s="268">
        <v>0</v>
      </c>
      <c r="U9" s="268">
        <v>50</v>
      </c>
      <c r="V9" s="268">
        <v>0</v>
      </c>
      <c r="W9" s="268">
        <v>50</v>
      </c>
      <c r="X9" s="268">
        <v>0</v>
      </c>
      <c r="Y9" s="268">
        <v>50</v>
      </c>
      <c r="Z9" s="268">
        <v>0</v>
      </c>
      <c r="AA9" s="268">
        <v>50</v>
      </c>
      <c r="AB9" s="268">
        <v>0</v>
      </c>
      <c r="AC9" s="269">
        <v>50</v>
      </c>
      <c r="AD9" s="261">
        <v>0</v>
      </c>
      <c r="AE9" s="263">
        <f t="shared" si="0"/>
        <v>0</v>
      </c>
    </row>
    <row r="10" spans="1:31" ht="15" customHeight="1" thickBot="1" x14ac:dyDescent="0.3">
      <c r="A10" s="264">
        <v>3</v>
      </c>
      <c r="B10" s="265"/>
      <c r="C10" s="259" t="s">
        <v>404</v>
      </c>
      <c r="D10" s="266" t="s">
        <v>405</v>
      </c>
      <c r="E10" s="267">
        <v>0</v>
      </c>
      <c r="F10" s="268">
        <v>0</v>
      </c>
      <c r="G10" s="268">
        <v>0</v>
      </c>
      <c r="H10" s="268">
        <v>0</v>
      </c>
      <c r="I10" s="268">
        <v>0</v>
      </c>
      <c r="J10" s="268">
        <v>0</v>
      </c>
      <c r="K10" s="268">
        <v>0</v>
      </c>
      <c r="L10" s="268">
        <v>0</v>
      </c>
      <c r="M10" s="268">
        <v>0</v>
      </c>
      <c r="N10" s="268">
        <v>0</v>
      </c>
      <c r="O10" s="268">
        <v>0</v>
      </c>
      <c r="P10" s="268">
        <v>0</v>
      </c>
      <c r="Q10" s="268">
        <v>0</v>
      </c>
      <c r="R10" s="268">
        <v>0</v>
      </c>
      <c r="S10" s="268">
        <v>0</v>
      </c>
      <c r="T10" s="268">
        <v>0</v>
      </c>
      <c r="U10" s="268">
        <v>0</v>
      </c>
      <c r="V10" s="268">
        <v>0</v>
      </c>
      <c r="W10" s="268">
        <v>0</v>
      </c>
      <c r="X10" s="268">
        <v>0</v>
      </c>
      <c r="Y10" s="268">
        <v>0</v>
      </c>
      <c r="Z10" s="268">
        <v>0</v>
      </c>
      <c r="AA10" s="268">
        <v>0</v>
      </c>
      <c r="AB10" s="268">
        <v>0</v>
      </c>
      <c r="AC10" s="269">
        <v>0</v>
      </c>
      <c r="AD10" s="261">
        <v>0</v>
      </c>
      <c r="AE10" s="263">
        <f t="shared" si="0"/>
        <v>0</v>
      </c>
    </row>
    <row r="11" spans="1:31" ht="15" customHeight="1" thickBot="1" x14ac:dyDescent="0.3">
      <c r="A11" s="264">
        <v>4</v>
      </c>
      <c r="B11" s="265"/>
      <c r="C11" s="259" t="s">
        <v>406</v>
      </c>
      <c r="D11" s="266" t="s">
        <v>407</v>
      </c>
      <c r="E11" s="267">
        <v>100</v>
      </c>
      <c r="F11" s="268">
        <v>100</v>
      </c>
      <c r="G11" s="268">
        <v>200</v>
      </c>
      <c r="H11" s="268">
        <v>100</v>
      </c>
      <c r="I11" s="268">
        <v>100</v>
      </c>
      <c r="J11" s="268">
        <v>100</v>
      </c>
      <c r="K11" s="268">
        <v>200</v>
      </c>
      <c r="L11" s="268">
        <v>150</v>
      </c>
      <c r="M11" s="268">
        <v>50</v>
      </c>
      <c r="N11" s="268">
        <v>50</v>
      </c>
      <c r="O11" s="268">
        <v>100</v>
      </c>
      <c r="P11" s="268">
        <v>50</v>
      </c>
      <c r="Q11" s="268">
        <v>50</v>
      </c>
      <c r="R11" s="268">
        <v>50</v>
      </c>
      <c r="S11" s="268">
        <v>100</v>
      </c>
      <c r="T11" s="268">
        <v>0</v>
      </c>
      <c r="U11" s="268">
        <v>100</v>
      </c>
      <c r="V11" s="268">
        <v>100</v>
      </c>
      <c r="W11" s="268">
        <v>200</v>
      </c>
      <c r="X11" s="268">
        <v>100</v>
      </c>
      <c r="Y11" s="268">
        <v>100</v>
      </c>
      <c r="Z11" s="268">
        <v>50</v>
      </c>
      <c r="AA11" s="268">
        <v>150</v>
      </c>
      <c r="AB11" s="268">
        <v>50</v>
      </c>
      <c r="AC11" s="269">
        <v>100</v>
      </c>
      <c r="AD11" s="261">
        <v>0</v>
      </c>
      <c r="AE11" s="263">
        <f t="shared" si="0"/>
        <v>0</v>
      </c>
    </row>
    <row r="12" spans="1:31" ht="15" customHeight="1" thickBot="1" x14ac:dyDescent="0.3">
      <c r="A12" s="264">
        <v>5</v>
      </c>
      <c r="B12" s="265"/>
      <c r="C12" s="259" t="s">
        <v>408</v>
      </c>
      <c r="D12" s="266" t="s">
        <v>409</v>
      </c>
      <c r="E12" s="267">
        <v>0</v>
      </c>
      <c r="F12" s="268">
        <v>0</v>
      </c>
      <c r="G12" s="268">
        <v>0</v>
      </c>
      <c r="H12" s="268">
        <v>0</v>
      </c>
      <c r="I12" s="268">
        <v>0</v>
      </c>
      <c r="J12" s="268">
        <v>0</v>
      </c>
      <c r="K12" s="268">
        <v>0</v>
      </c>
      <c r="L12" s="268">
        <v>0</v>
      </c>
      <c r="M12" s="268">
        <v>0</v>
      </c>
      <c r="N12" s="268">
        <v>0</v>
      </c>
      <c r="O12" s="268">
        <v>0</v>
      </c>
      <c r="P12" s="268">
        <v>0</v>
      </c>
      <c r="Q12" s="268">
        <v>0</v>
      </c>
      <c r="R12" s="268">
        <v>0</v>
      </c>
      <c r="S12" s="268">
        <v>0</v>
      </c>
      <c r="T12" s="268">
        <v>0</v>
      </c>
      <c r="U12" s="268">
        <v>0</v>
      </c>
      <c r="V12" s="268">
        <v>0</v>
      </c>
      <c r="W12" s="268">
        <v>0</v>
      </c>
      <c r="X12" s="268">
        <v>0</v>
      </c>
      <c r="Y12" s="268">
        <v>0</v>
      </c>
      <c r="Z12" s="268">
        <v>0</v>
      </c>
      <c r="AA12" s="268">
        <v>0</v>
      </c>
      <c r="AB12" s="268">
        <v>0</v>
      </c>
      <c r="AC12" s="269">
        <v>0</v>
      </c>
      <c r="AD12" s="261">
        <v>0</v>
      </c>
      <c r="AE12" s="263">
        <f t="shared" si="0"/>
        <v>0</v>
      </c>
    </row>
    <row r="13" spans="1:31" ht="15" customHeight="1" thickBot="1" x14ac:dyDescent="0.3">
      <c r="A13" s="264">
        <v>6</v>
      </c>
      <c r="B13" s="265"/>
      <c r="C13" s="259" t="s">
        <v>410</v>
      </c>
      <c r="D13" s="266" t="s">
        <v>411</v>
      </c>
      <c r="E13" s="267">
        <v>0</v>
      </c>
      <c r="F13" s="268">
        <v>0</v>
      </c>
      <c r="G13" s="268">
        <v>0</v>
      </c>
      <c r="H13" s="268">
        <v>0</v>
      </c>
      <c r="I13" s="268">
        <v>0</v>
      </c>
      <c r="J13" s="268">
        <v>0</v>
      </c>
      <c r="K13" s="268">
        <v>0</v>
      </c>
      <c r="L13" s="268">
        <v>0</v>
      </c>
      <c r="M13" s="268">
        <v>0</v>
      </c>
      <c r="N13" s="268">
        <v>0</v>
      </c>
      <c r="O13" s="268">
        <v>0</v>
      </c>
      <c r="P13" s="268">
        <v>0</v>
      </c>
      <c r="Q13" s="268">
        <v>0</v>
      </c>
      <c r="R13" s="268">
        <v>0</v>
      </c>
      <c r="S13" s="268">
        <v>0</v>
      </c>
      <c r="T13" s="268">
        <v>0</v>
      </c>
      <c r="U13" s="268">
        <v>0</v>
      </c>
      <c r="V13" s="268">
        <v>0</v>
      </c>
      <c r="W13" s="268">
        <v>0</v>
      </c>
      <c r="X13" s="268">
        <v>0</v>
      </c>
      <c r="Y13" s="268">
        <v>0</v>
      </c>
      <c r="Z13" s="268">
        <v>0</v>
      </c>
      <c r="AA13" s="268">
        <v>0</v>
      </c>
      <c r="AB13" s="268">
        <v>0</v>
      </c>
      <c r="AC13" s="269">
        <v>0</v>
      </c>
      <c r="AD13" s="261">
        <v>0</v>
      </c>
      <c r="AE13" s="263">
        <f t="shared" si="0"/>
        <v>0</v>
      </c>
    </row>
    <row r="14" spans="1:31" ht="15" customHeight="1" thickBot="1" x14ac:dyDescent="0.3">
      <c r="A14" s="264">
        <v>7</v>
      </c>
      <c r="B14" s="265"/>
      <c r="C14" s="259" t="s">
        <v>412</v>
      </c>
      <c r="D14" s="266" t="s">
        <v>413</v>
      </c>
      <c r="E14" s="267">
        <v>100</v>
      </c>
      <c r="F14" s="268">
        <v>100</v>
      </c>
      <c r="G14" s="268">
        <v>200</v>
      </c>
      <c r="H14" s="268">
        <v>100</v>
      </c>
      <c r="I14" s="268">
        <v>100</v>
      </c>
      <c r="J14" s="268">
        <v>100</v>
      </c>
      <c r="K14" s="137">
        <v>200</v>
      </c>
      <c r="L14" s="137">
        <v>100</v>
      </c>
      <c r="M14" s="137">
        <v>100</v>
      </c>
      <c r="N14" s="268">
        <v>200</v>
      </c>
      <c r="O14" s="137">
        <v>300</v>
      </c>
      <c r="P14" s="137">
        <v>200</v>
      </c>
      <c r="Q14" s="137">
        <v>100</v>
      </c>
      <c r="R14" s="137">
        <v>0</v>
      </c>
      <c r="S14" s="137">
        <v>100</v>
      </c>
      <c r="T14" s="137">
        <v>0</v>
      </c>
      <c r="U14" s="137">
        <v>100</v>
      </c>
      <c r="V14" s="268">
        <v>150</v>
      </c>
      <c r="W14" s="137">
        <v>250</v>
      </c>
      <c r="X14" s="137">
        <v>150</v>
      </c>
      <c r="Y14" s="137">
        <v>100</v>
      </c>
      <c r="Z14" s="268">
        <v>150</v>
      </c>
      <c r="AA14" s="137">
        <v>250</v>
      </c>
      <c r="AB14" s="137">
        <v>150</v>
      </c>
      <c r="AC14" s="138">
        <v>100</v>
      </c>
      <c r="AD14" s="261">
        <v>0</v>
      </c>
      <c r="AE14" s="263">
        <f t="shared" si="0"/>
        <v>0</v>
      </c>
    </row>
    <row r="15" spans="1:31" ht="15" customHeight="1" thickBot="1" x14ac:dyDescent="0.3">
      <c r="A15" s="264">
        <v>8</v>
      </c>
      <c r="B15" s="265"/>
      <c r="C15" s="259" t="s">
        <v>414</v>
      </c>
      <c r="D15" s="266" t="s">
        <v>415</v>
      </c>
      <c r="E15" s="267">
        <v>100</v>
      </c>
      <c r="F15" s="268">
        <v>100</v>
      </c>
      <c r="G15" s="268">
        <v>200</v>
      </c>
      <c r="H15" s="268">
        <v>100</v>
      </c>
      <c r="I15" s="268">
        <v>100</v>
      </c>
      <c r="J15" s="268">
        <v>150</v>
      </c>
      <c r="K15" s="268">
        <v>250</v>
      </c>
      <c r="L15" s="268">
        <v>50</v>
      </c>
      <c r="M15" s="268">
        <v>200</v>
      </c>
      <c r="N15" s="268">
        <v>200</v>
      </c>
      <c r="O15" s="268">
        <v>400</v>
      </c>
      <c r="P15" s="268">
        <v>250</v>
      </c>
      <c r="Q15" s="268">
        <v>150</v>
      </c>
      <c r="R15" s="137">
        <v>0</v>
      </c>
      <c r="S15" s="137">
        <v>150</v>
      </c>
      <c r="T15" s="137">
        <v>0</v>
      </c>
      <c r="U15" s="137">
        <v>150</v>
      </c>
      <c r="V15" s="268">
        <v>150</v>
      </c>
      <c r="W15" s="268">
        <v>300</v>
      </c>
      <c r="X15" s="268">
        <v>100</v>
      </c>
      <c r="Y15" s="268">
        <v>200</v>
      </c>
      <c r="Z15" s="268">
        <v>150</v>
      </c>
      <c r="AA15" s="268">
        <v>350</v>
      </c>
      <c r="AB15" s="268">
        <v>200</v>
      </c>
      <c r="AC15" s="269">
        <v>150</v>
      </c>
      <c r="AD15" s="261">
        <v>0</v>
      </c>
      <c r="AE15" s="263">
        <f t="shared" si="0"/>
        <v>0</v>
      </c>
    </row>
    <row r="16" spans="1:31" ht="15" customHeight="1" thickBot="1" x14ac:dyDescent="0.3">
      <c r="A16" s="142">
        <v>9</v>
      </c>
      <c r="B16" s="265"/>
      <c r="C16" s="259" t="s">
        <v>416</v>
      </c>
      <c r="D16" s="266" t="s">
        <v>417</v>
      </c>
      <c r="E16" s="267">
        <v>100</v>
      </c>
      <c r="F16" s="268">
        <v>100</v>
      </c>
      <c r="G16" s="268">
        <v>200</v>
      </c>
      <c r="H16" s="268">
        <v>100</v>
      </c>
      <c r="I16" s="268">
        <v>100</v>
      </c>
      <c r="J16" s="268">
        <v>100</v>
      </c>
      <c r="K16" s="137">
        <v>200</v>
      </c>
      <c r="L16" s="137">
        <v>100</v>
      </c>
      <c r="M16" s="137">
        <v>100</v>
      </c>
      <c r="N16" s="268">
        <v>100</v>
      </c>
      <c r="O16" s="137">
        <v>200</v>
      </c>
      <c r="P16" s="137">
        <v>100</v>
      </c>
      <c r="Q16" s="137">
        <v>100</v>
      </c>
      <c r="R16" s="137">
        <v>50</v>
      </c>
      <c r="S16" s="137">
        <v>150</v>
      </c>
      <c r="T16" s="137">
        <v>50</v>
      </c>
      <c r="U16" s="137">
        <v>100</v>
      </c>
      <c r="V16" s="268">
        <v>100</v>
      </c>
      <c r="W16" s="137">
        <v>200</v>
      </c>
      <c r="X16" s="137">
        <v>100</v>
      </c>
      <c r="Y16" s="137">
        <v>100</v>
      </c>
      <c r="Z16" s="268">
        <v>100</v>
      </c>
      <c r="AA16" s="137">
        <v>200</v>
      </c>
      <c r="AB16" s="137">
        <v>100</v>
      </c>
      <c r="AC16" s="138">
        <v>100</v>
      </c>
      <c r="AD16" s="261">
        <v>0</v>
      </c>
      <c r="AE16" s="263">
        <f t="shared" si="0"/>
        <v>0</v>
      </c>
    </row>
    <row r="17" spans="1:31" ht="15" customHeight="1" thickBot="1" x14ac:dyDescent="0.3">
      <c r="A17" s="142">
        <v>10</v>
      </c>
      <c r="B17" s="265"/>
      <c r="C17" s="259" t="s">
        <v>418</v>
      </c>
      <c r="D17" s="266" t="s">
        <v>419</v>
      </c>
      <c r="E17" s="267">
        <v>50</v>
      </c>
      <c r="F17" s="268">
        <v>100</v>
      </c>
      <c r="G17" s="268">
        <v>150</v>
      </c>
      <c r="H17" s="268">
        <v>50</v>
      </c>
      <c r="I17" s="268">
        <v>100</v>
      </c>
      <c r="J17" s="268">
        <v>0</v>
      </c>
      <c r="K17" s="268">
        <v>100</v>
      </c>
      <c r="L17" s="268">
        <v>50</v>
      </c>
      <c r="M17" s="268">
        <v>50</v>
      </c>
      <c r="N17" s="268">
        <v>50</v>
      </c>
      <c r="O17" s="268">
        <v>100</v>
      </c>
      <c r="P17" s="268">
        <v>50</v>
      </c>
      <c r="Q17" s="268">
        <v>50</v>
      </c>
      <c r="R17" s="137">
        <v>100</v>
      </c>
      <c r="S17" s="137">
        <v>150</v>
      </c>
      <c r="T17" s="137">
        <v>50</v>
      </c>
      <c r="U17" s="137">
        <v>100</v>
      </c>
      <c r="V17" s="268">
        <v>0</v>
      </c>
      <c r="W17" s="268">
        <v>100</v>
      </c>
      <c r="X17" s="268">
        <v>0</v>
      </c>
      <c r="Y17" s="268">
        <v>100</v>
      </c>
      <c r="Z17" s="268">
        <v>50</v>
      </c>
      <c r="AA17" s="268">
        <v>150</v>
      </c>
      <c r="AB17" s="268">
        <v>50</v>
      </c>
      <c r="AC17" s="269">
        <v>100</v>
      </c>
      <c r="AD17" s="261">
        <v>0</v>
      </c>
      <c r="AE17" s="263">
        <f t="shared" si="0"/>
        <v>0</v>
      </c>
    </row>
    <row r="18" spans="1:31" ht="15" customHeight="1" thickBot="1" x14ac:dyDescent="0.3">
      <c r="A18" s="142">
        <v>11</v>
      </c>
      <c r="B18" s="265"/>
      <c r="C18" s="259" t="s">
        <v>420</v>
      </c>
      <c r="D18" s="266" t="s">
        <v>421</v>
      </c>
      <c r="E18" s="267">
        <v>50</v>
      </c>
      <c r="F18" s="268">
        <v>50</v>
      </c>
      <c r="G18" s="268">
        <v>100</v>
      </c>
      <c r="H18" s="268">
        <v>50</v>
      </c>
      <c r="I18" s="268">
        <v>50</v>
      </c>
      <c r="J18" s="268">
        <v>100</v>
      </c>
      <c r="K18" s="137">
        <v>150</v>
      </c>
      <c r="L18" s="137">
        <v>100</v>
      </c>
      <c r="M18" s="137">
        <v>50</v>
      </c>
      <c r="N18" s="268">
        <v>50</v>
      </c>
      <c r="O18" s="137">
        <v>100</v>
      </c>
      <c r="P18" s="137">
        <v>50</v>
      </c>
      <c r="Q18" s="137">
        <v>50</v>
      </c>
      <c r="R18" s="137">
        <v>100</v>
      </c>
      <c r="S18" s="137">
        <v>150</v>
      </c>
      <c r="T18" s="137">
        <v>100</v>
      </c>
      <c r="U18" s="137">
        <v>50</v>
      </c>
      <c r="V18" s="268">
        <v>100</v>
      </c>
      <c r="W18" s="137">
        <v>150</v>
      </c>
      <c r="X18" s="137">
        <v>100</v>
      </c>
      <c r="Y18" s="137">
        <v>50</v>
      </c>
      <c r="Z18" s="268">
        <v>50</v>
      </c>
      <c r="AA18" s="137">
        <v>100</v>
      </c>
      <c r="AB18" s="137">
        <v>50</v>
      </c>
      <c r="AC18" s="138">
        <v>50</v>
      </c>
      <c r="AD18" s="261">
        <v>0</v>
      </c>
      <c r="AE18" s="263">
        <f t="shared" si="0"/>
        <v>0</v>
      </c>
    </row>
    <row r="19" spans="1:31" ht="15" customHeight="1" thickBot="1" x14ac:dyDescent="0.3">
      <c r="A19" s="142">
        <v>12</v>
      </c>
      <c r="B19" s="265"/>
      <c r="C19" s="259" t="s">
        <v>422</v>
      </c>
      <c r="D19" s="266" t="s">
        <v>423</v>
      </c>
      <c r="E19" s="267">
        <v>100</v>
      </c>
      <c r="F19" s="268">
        <v>100</v>
      </c>
      <c r="G19" s="268">
        <v>200</v>
      </c>
      <c r="H19" s="268">
        <v>100</v>
      </c>
      <c r="I19" s="268">
        <v>100</v>
      </c>
      <c r="J19" s="268">
        <v>50</v>
      </c>
      <c r="K19" s="268">
        <v>150</v>
      </c>
      <c r="L19" s="268">
        <v>50</v>
      </c>
      <c r="M19" s="268">
        <v>100</v>
      </c>
      <c r="N19" s="268">
        <v>100</v>
      </c>
      <c r="O19" s="268">
        <v>200</v>
      </c>
      <c r="P19" s="268">
        <v>100</v>
      </c>
      <c r="Q19" s="268">
        <v>100</v>
      </c>
      <c r="R19" s="137">
        <v>100</v>
      </c>
      <c r="S19" s="137">
        <v>200</v>
      </c>
      <c r="T19" s="137">
        <v>50</v>
      </c>
      <c r="U19" s="137">
        <v>150</v>
      </c>
      <c r="V19" s="268">
        <v>100</v>
      </c>
      <c r="W19" s="268">
        <v>250</v>
      </c>
      <c r="X19" s="268">
        <v>150</v>
      </c>
      <c r="Y19" s="268">
        <v>100</v>
      </c>
      <c r="Z19" s="268">
        <v>50</v>
      </c>
      <c r="AA19" s="268">
        <v>150</v>
      </c>
      <c r="AB19" s="268">
        <v>50</v>
      </c>
      <c r="AC19" s="269">
        <v>100</v>
      </c>
      <c r="AD19" s="261">
        <v>0</v>
      </c>
      <c r="AE19" s="263">
        <f t="shared" si="0"/>
        <v>0</v>
      </c>
    </row>
    <row r="20" spans="1:31" ht="15" customHeight="1" thickBot="1" x14ac:dyDescent="0.3">
      <c r="A20" s="264">
        <v>13</v>
      </c>
      <c r="B20" s="265"/>
      <c r="C20" s="259" t="s">
        <v>424</v>
      </c>
      <c r="D20" s="266" t="s">
        <v>425</v>
      </c>
      <c r="E20" s="267">
        <v>100</v>
      </c>
      <c r="F20" s="268">
        <v>200</v>
      </c>
      <c r="G20" s="268">
        <v>300</v>
      </c>
      <c r="H20" s="268">
        <v>200</v>
      </c>
      <c r="I20" s="268">
        <v>100</v>
      </c>
      <c r="J20" s="268">
        <v>200</v>
      </c>
      <c r="K20" s="137">
        <v>300</v>
      </c>
      <c r="L20" s="137">
        <v>200</v>
      </c>
      <c r="M20" s="137">
        <v>100</v>
      </c>
      <c r="N20" s="268">
        <v>100</v>
      </c>
      <c r="O20" s="137">
        <v>200</v>
      </c>
      <c r="P20" s="137">
        <v>100</v>
      </c>
      <c r="Q20" s="137">
        <v>100</v>
      </c>
      <c r="R20" s="137">
        <v>100</v>
      </c>
      <c r="S20" s="137">
        <v>200</v>
      </c>
      <c r="T20" s="137">
        <v>100</v>
      </c>
      <c r="U20" s="137">
        <v>100</v>
      </c>
      <c r="V20" s="268">
        <v>200</v>
      </c>
      <c r="W20" s="137">
        <v>300</v>
      </c>
      <c r="X20" s="137">
        <v>200</v>
      </c>
      <c r="Y20" s="137">
        <v>100</v>
      </c>
      <c r="Z20" s="268">
        <v>100</v>
      </c>
      <c r="AA20" s="137">
        <v>200</v>
      </c>
      <c r="AB20" s="137">
        <v>100</v>
      </c>
      <c r="AC20" s="138">
        <v>100</v>
      </c>
      <c r="AD20" s="261">
        <v>0</v>
      </c>
      <c r="AE20" s="263">
        <f t="shared" si="0"/>
        <v>0</v>
      </c>
    </row>
    <row r="21" spans="1:31" ht="15" customHeight="1" thickBot="1" x14ac:dyDescent="0.3">
      <c r="A21" s="264">
        <v>14</v>
      </c>
      <c r="B21" s="265"/>
      <c r="C21" s="259" t="s">
        <v>426</v>
      </c>
      <c r="D21" s="266" t="s">
        <v>427</v>
      </c>
      <c r="E21" s="267">
        <v>0</v>
      </c>
      <c r="F21" s="268">
        <v>0</v>
      </c>
      <c r="G21" s="268">
        <v>0</v>
      </c>
      <c r="H21" s="268">
        <v>0</v>
      </c>
      <c r="I21" s="268">
        <v>0</v>
      </c>
      <c r="J21" s="268">
        <v>0</v>
      </c>
      <c r="K21" s="268">
        <v>0</v>
      </c>
      <c r="L21" s="268">
        <v>0</v>
      </c>
      <c r="M21" s="268">
        <v>0</v>
      </c>
      <c r="N21" s="268">
        <v>0</v>
      </c>
      <c r="O21" s="268">
        <v>0</v>
      </c>
      <c r="P21" s="268">
        <v>0</v>
      </c>
      <c r="Q21" s="268">
        <v>0</v>
      </c>
      <c r="R21" s="268">
        <v>0</v>
      </c>
      <c r="S21" s="268">
        <v>0</v>
      </c>
      <c r="T21" s="268">
        <v>0</v>
      </c>
      <c r="U21" s="268">
        <v>0</v>
      </c>
      <c r="V21" s="268">
        <v>0</v>
      </c>
      <c r="W21" s="268">
        <v>0</v>
      </c>
      <c r="X21" s="268">
        <v>0</v>
      </c>
      <c r="Y21" s="268">
        <v>0</v>
      </c>
      <c r="Z21" s="137">
        <v>50</v>
      </c>
      <c r="AA21" s="137">
        <v>50</v>
      </c>
      <c r="AB21" s="137">
        <v>0</v>
      </c>
      <c r="AC21" s="138">
        <v>50</v>
      </c>
      <c r="AD21" s="261">
        <v>0</v>
      </c>
      <c r="AE21" s="263">
        <f t="shared" si="0"/>
        <v>0</v>
      </c>
    </row>
    <row r="22" spans="1:31" ht="15" customHeight="1" thickBot="1" x14ac:dyDescent="0.3">
      <c r="A22" s="264">
        <v>15</v>
      </c>
      <c r="B22" s="265"/>
      <c r="C22" s="259" t="s">
        <v>428</v>
      </c>
      <c r="D22" s="266" t="s">
        <v>429</v>
      </c>
      <c r="E22" s="267">
        <v>250</v>
      </c>
      <c r="F22" s="268">
        <v>300</v>
      </c>
      <c r="G22" s="268">
        <v>550</v>
      </c>
      <c r="H22" s="268">
        <v>350</v>
      </c>
      <c r="I22" s="268">
        <v>200</v>
      </c>
      <c r="J22" s="268">
        <v>150</v>
      </c>
      <c r="K22" s="268">
        <v>350</v>
      </c>
      <c r="L22" s="268">
        <v>150</v>
      </c>
      <c r="M22" s="268">
        <v>200</v>
      </c>
      <c r="N22" s="268">
        <v>300</v>
      </c>
      <c r="O22" s="268">
        <v>500</v>
      </c>
      <c r="P22" s="268">
        <v>250</v>
      </c>
      <c r="Q22" s="268">
        <v>250</v>
      </c>
      <c r="R22" s="137">
        <v>200</v>
      </c>
      <c r="S22" s="137">
        <v>450</v>
      </c>
      <c r="T22" s="137">
        <v>200</v>
      </c>
      <c r="U22" s="137">
        <v>250</v>
      </c>
      <c r="V22" s="268">
        <v>150</v>
      </c>
      <c r="W22" s="268">
        <v>400</v>
      </c>
      <c r="X22" s="268">
        <v>150</v>
      </c>
      <c r="Y22" s="268">
        <v>250</v>
      </c>
      <c r="Z22" s="268">
        <v>250</v>
      </c>
      <c r="AA22" s="268">
        <v>500</v>
      </c>
      <c r="AB22" s="268">
        <v>250</v>
      </c>
      <c r="AC22" s="269">
        <v>250</v>
      </c>
      <c r="AD22" s="261">
        <v>0</v>
      </c>
      <c r="AE22" s="263">
        <f t="shared" si="0"/>
        <v>0</v>
      </c>
    </row>
    <row r="23" spans="1:31" ht="15" customHeight="1" thickBot="1" x14ac:dyDescent="0.3">
      <c r="A23" s="264">
        <v>16</v>
      </c>
      <c r="B23" s="265"/>
      <c r="C23" s="259" t="s">
        <v>430</v>
      </c>
      <c r="D23" s="266" t="s">
        <v>431</v>
      </c>
      <c r="E23" s="267">
        <v>100</v>
      </c>
      <c r="F23" s="268">
        <v>50</v>
      </c>
      <c r="G23" s="268">
        <v>150</v>
      </c>
      <c r="H23" s="268">
        <v>50</v>
      </c>
      <c r="I23" s="268">
        <v>100</v>
      </c>
      <c r="J23" s="268">
        <v>50</v>
      </c>
      <c r="K23" s="268">
        <v>150</v>
      </c>
      <c r="L23" s="268">
        <v>0</v>
      </c>
      <c r="M23" s="268">
        <v>150</v>
      </c>
      <c r="N23" s="268">
        <v>0</v>
      </c>
      <c r="O23" s="137">
        <v>150</v>
      </c>
      <c r="P23" s="137">
        <v>50</v>
      </c>
      <c r="Q23" s="137">
        <v>100</v>
      </c>
      <c r="R23" s="137">
        <v>0</v>
      </c>
      <c r="S23" s="137">
        <v>100</v>
      </c>
      <c r="T23" s="137">
        <v>0</v>
      </c>
      <c r="U23" s="137">
        <v>100</v>
      </c>
      <c r="V23" s="268">
        <v>0</v>
      </c>
      <c r="W23" s="137">
        <v>100</v>
      </c>
      <c r="X23" s="137">
        <v>0</v>
      </c>
      <c r="Y23" s="137">
        <v>100</v>
      </c>
      <c r="Z23" s="268">
        <v>150</v>
      </c>
      <c r="AA23" s="137">
        <v>250</v>
      </c>
      <c r="AB23" s="137">
        <v>100</v>
      </c>
      <c r="AC23" s="138">
        <v>150</v>
      </c>
      <c r="AD23" s="261">
        <v>0</v>
      </c>
      <c r="AE23" s="263">
        <f t="shared" si="0"/>
        <v>0</v>
      </c>
    </row>
    <row r="24" spans="1:31" ht="15" customHeight="1" thickBot="1" x14ac:dyDescent="0.3">
      <c r="A24" s="264">
        <v>17</v>
      </c>
      <c r="B24" s="265"/>
      <c r="C24" s="259" t="s">
        <v>432</v>
      </c>
      <c r="D24" s="266" t="s">
        <v>433</v>
      </c>
      <c r="E24" s="267">
        <v>50</v>
      </c>
      <c r="F24" s="268">
        <v>0</v>
      </c>
      <c r="G24" s="268">
        <v>50</v>
      </c>
      <c r="H24" s="268">
        <v>0</v>
      </c>
      <c r="I24" s="268">
        <v>50</v>
      </c>
      <c r="J24" s="268">
        <v>100</v>
      </c>
      <c r="K24" s="268">
        <v>150</v>
      </c>
      <c r="L24" s="268">
        <v>100</v>
      </c>
      <c r="M24" s="268">
        <v>50</v>
      </c>
      <c r="N24" s="268">
        <v>0</v>
      </c>
      <c r="O24" s="268">
        <v>50</v>
      </c>
      <c r="P24" s="268">
        <v>0</v>
      </c>
      <c r="Q24" s="268">
        <v>50</v>
      </c>
      <c r="R24" s="137">
        <v>50</v>
      </c>
      <c r="S24" s="137">
        <v>100</v>
      </c>
      <c r="T24" s="137">
        <v>50</v>
      </c>
      <c r="U24" s="137">
        <v>50</v>
      </c>
      <c r="V24" s="268">
        <v>50</v>
      </c>
      <c r="W24" s="268">
        <v>100</v>
      </c>
      <c r="X24" s="268">
        <v>0</v>
      </c>
      <c r="Y24" s="268">
        <v>100</v>
      </c>
      <c r="Z24" s="268">
        <v>0</v>
      </c>
      <c r="AA24" s="268">
        <v>100</v>
      </c>
      <c r="AB24" s="268">
        <v>50</v>
      </c>
      <c r="AC24" s="269">
        <v>50</v>
      </c>
      <c r="AD24" s="261">
        <v>0</v>
      </c>
      <c r="AE24" s="263">
        <f t="shared" si="0"/>
        <v>0</v>
      </c>
    </row>
    <row r="25" spans="1:31" ht="15" customHeight="1" thickBot="1" x14ac:dyDescent="0.3">
      <c r="A25" s="270">
        <v>18</v>
      </c>
      <c r="B25" s="271"/>
      <c r="C25" s="272" t="s">
        <v>434</v>
      </c>
      <c r="D25" s="273" t="s">
        <v>435</v>
      </c>
      <c r="E25" s="274">
        <v>100</v>
      </c>
      <c r="F25" s="275">
        <v>0</v>
      </c>
      <c r="G25" s="275">
        <v>100</v>
      </c>
      <c r="H25" s="275">
        <v>0</v>
      </c>
      <c r="I25" s="275">
        <v>100</v>
      </c>
      <c r="J25" s="275">
        <v>50</v>
      </c>
      <c r="K25" s="276">
        <v>150</v>
      </c>
      <c r="L25" s="276">
        <v>50</v>
      </c>
      <c r="M25" s="276">
        <v>100</v>
      </c>
      <c r="N25" s="275">
        <v>0</v>
      </c>
      <c r="O25" s="276">
        <v>100</v>
      </c>
      <c r="P25" s="276">
        <v>0</v>
      </c>
      <c r="Q25" s="276">
        <v>100</v>
      </c>
      <c r="R25" s="276">
        <v>0</v>
      </c>
      <c r="S25" s="276">
        <v>100</v>
      </c>
      <c r="T25" s="276">
        <v>0</v>
      </c>
      <c r="U25" s="276">
        <v>100</v>
      </c>
      <c r="V25" s="275">
        <v>0</v>
      </c>
      <c r="W25" s="276">
        <v>100</v>
      </c>
      <c r="X25" s="276">
        <v>0</v>
      </c>
      <c r="Y25" s="276">
        <v>100</v>
      </c>
      <c r="Z25" s="275">
        <v>50</v>
      </c>
      <c r="AA25" s="276">
        <v>150</v>
      </c>
      <c r="AB25" s="276">
        <v>50</v>
      </c>
      <c r="AC25" s="277">
        <v>100</v>
      </c>
      <c r="AD25" s="261">
        <v>0</v>
      </c>
      <c r="AE25" s="263">
        <f t="shared" si="0"/>
        <v>0</v>
      </c>
    </row>
    <row r="26" spans="1:31" ht="15" customHeight="1" thickBot="1" x14ac:dyDescent="0.3">
      <c r="A26" s="278" t="s">
        <v>436</v>
      </c>
      <c r="B26" s="279"/>
      <c r="C26" s="279"/>
      <c r="D26" s="280"/>
      <c r="E26" s="281">
        <v>1300</v>
      </c>
      <c r="F26" s="282">
        <v>1250</v>
      </c>
      <c r="G26" s="282">
        <v>2550</v>
      </c>
      <c r="H26" s="282">
        <v>1250</v>
      </c>
      <c r="I26" s="70">
        <v>1300</v>
      </c>
      <c r="J26" s="281">
        <v>1150</v>
      </c>
      <c r="K26" s="282">
        <v>2450</v>
      </c>
      <c r="L26" s="282">
        <v>1100</v>
      </c>
      <c r="M26" s="70">
        <v>1350</v>
      </c>
      <c r="N26" s="281">
        <v>1200</v>
      </c>
      <c r="O26" s="282">
        <v>2550</v>
      </c>
      <c r="P26" s="282">
        <v>1300</v>
      </c>
      <c r="Q26" s="70">
        <v>1250</v>
      </c>
      <c r="R26" s="281">
        <v>750</v>
      </c>
      <c r="S26" s="282">
        <v>2000</v>
      </c>
      <c r="T26" s="282">
        <v>600</v>
      </c>
      <c r="U26" s="70">
        <v>1400</v>
      </c>
      <c r="V26" s="281">
        <f t="shared" ref="V26:AE26" si="1">SUM(V10,V8:V25)</f>
        <v>1100</v>
      </c>
      <c r="W26" s="281">
        <f t="shared" si="1"/>
        <v>2500</v>
      </c>
      <c r="X26" s="281">
        <f t="shared" si="1"/>
        <v>1050</v>
      </c>
      <c r="Y26" s="281">
        <f t="shared" si="1"/>
        <v>1450</v>
      </c>
      <c r="Z26" s="283">
        <f t="shared" si="1"/>
        <v>1200</v>
      </c>
      <c r="AA26" s="283">
        <f t="shared" si="1"/>
        <v>2650</v>
      </c>
      <c r="AB26" s="283">
        <f t="shared" si="1"/>
        <v>1200</v>
      </c>
      <c r="AC26" s="284">
        <f t="shared" si="1"/>
        <v>1450</v>
      </c>
      <c r="AD26" s="285">
        <f t="shared" si="1"/>
        <v>0</v>
      </c>
      <c r="AE26" s="285">
        <f t="shared" si="1"/>
        <v>0</v>
      </c>
    </row>
    <row r="27" spans="1:31" ht="15" customHeight="1" x14ac:dyDescent="0.25">
      <c r="A27" s="129">
        <v>1</v>
      </c>
      <c r="B27" s="258" t="s">
        <v>437</v>
      </c>
      <c r="C27" s="286" t="s">
        <v>438</v>
      </c>
      <c r="D27" s="260" t="s">
        <v>439</v>
      </c>
      <c r="E27" s="261">
        <v>0</v>
      </c>
      <c r="F27" s="262">
        <v>0</v>
      </c>
      <c r="G27" s="262">
        <v>0</v>
      </c>
      <c r="H27" s="262">
        <v>0</v>
      </c>
      <c r="I27" s="262">
        <v>0</v>
      </c>
      <c r="J27" s="262">
        <v>0</v>
      </c>
      <c r="K27" s="262">
        <v>0</v>
      </c>
      <c r="L27" s="262">
        <v>0</v>
      </c>
      <c r="M27" s="262">
        <v>0</v>
      </c>
      <c r="N27" s="262">
        <v>0</v>
      </c>
      <c r="O27" s="262">
        <v>0</v>
      </c>
      <c r="P27" s="262">
        <v>0</v>
      </c>
      <c r="Q27" s="262">
        <v>0</v>
      </c>
      <c r="R27" s="262">
        <v>0</v>
      </c>
      <c r="S27" s="262">
        <v>0</v>
      </c>
      <c r="T27" s="262">
        <v>0</v>
      </c>
      <c r="U27" s="262">
        <v>0</v>
      </c>
      <c r="V27" s="262">
        <v>0</v>
      </c>
      <c r="W27" s="262">
        <v>0</v>
      </c>
      <c r="X27" s="262">
        <v>0</v>
      </c>
      <c r="Y27" s="262">
        <v>0</v>
      </c>
      <c r="Z27" s="262">
        <v>0</v>
      </c>
      <c r="AA27" s="262">
        <v>0</v>
      </c>
      <c r="AB27" s="262">
        <v>0</v>
      </c>
      <c r="AC27" s="263">
        <v>0</v>
      </c>
      <c r="AD27" s="287">
        <f>(AB27+X27+T27+P27+L27+H27)</f>
        <v>0</v>
      </c>
      <c r="AE27" s="288"/>
    </row>
    <row r="28" spans="1:31" ht="15" customHeight="1" x14ac:dyDescent="0.25">
      <c r="A28" s="142">
        <v>2</v>
      </c>
      <c r="B28" s="265"/>
      <c r="C28" s="259" t="s">
        <v>440</v>
      </c>
      <c r="D28" s="266" t="s">
        <v>441</v>
      </c>
      <c r="E28" s="267">
        <v>1100</v>
      </c>
      <c r="F28" s="21">
        <v>600</v>
      </c>
      <c r="G28" s="21">
        <v>1700</v>
      </c>
      <c r="H28" s="21">
        <v>400</v>
      </c>
      <c r="I28" s="21">
        <v>1300</v>
      </c>
      <c r="J28" s="268">
        <v>950</v>
      </c>
      <c r="K28" s="268">
        <v>2250</v>
      </c>
      <c r="L28" s="268">
        <v>850</v>
      </c>
      <c r="M28" s="268">
        <v>1400</v>
      </c>
      <c r="N28" s="268">
        <v>1000</v>
      </c>
      <c r="O28" s="268">
        <v>2400</v>
      </c>
      <c r="P28" s="268">
        <v>1050</v>
      </c>
      <c r="Q28" s="268">
        <v>1350</v>
      </c>
      <c r="R28" s="268">
        <v>0</v>
      </c>
      <c r="S28" s="268">
        <v>1350</v>
      </c>
      <c r="T28" s="268">
        <v>500</v>
      </c>
      <c r="U28" s="268">
        <v>850</v>
      </c>
      <c r="V28" s="268">
        <v>1200</v>
      </c>
      <c r="W28" s="268">
        <v>2050</v>
      </c>
      <c r="X28" s="268">
        <v>800</v>
      </c>
      <c r="Y28" s="268">
        <v>1250</v>
      </c>
      <c r="Z28" s="268">
        <v>500</v>
      </c>
      <c r="AA28" s="268">
        <v>1750</v>
      </c>
      <c r="AB28" s="268">
        <v>650</v>
      </c>
      <c r="AC28" s="269">
        <v>1100</v>
      </c>
      <c r="AD28" s="267">
        <v>0</v>
      </c>
      <c r="AE28" s="269">
        <f t="shared" ref="AE28:AE37" si="2">(AD28/50)</f>
        <v>0</v>
      </c>
    </row>
    <row r="29" spans="1:31" ht="15" customHeight="1" x14ac:dyDescent="0.25">
      <c r="A29" s="142">
        <v>3</v>
      </c>
      <c r="B29" s="265"/>
      <c r="C29" s="259" t="s">
        <v>442</v>
      </c>
      <c r="D29" s="266" t="s">
        <v>443</v>
      </c>
      <c r="E29" s="267">
        <v>50</v>
      </c>
      <c r="F29" s="268">
        <v>0</v>
      </c>
      <c r="G29" s="268">
        <v>50</v>
      </c>
      <c r="H29" s="268">
        <v>50</v>
      </c>
      <c r="I29" s="268">
        <v>0</v>
      </c>
      <c r="J29" s="268">
        <v>50</v>
      </c>
      <c r="K29" s="268">
        <v>50</v>
      </c>
      <c r="L29" s="268">
        <v>0</v>
      </c>
      <c r="M29" s="268">
        <v>50</v>
      </c>
      <c r="N29" s="268">
        <v>0</v>
      </c>
      <c r="O29" s="268">
        <v>50</v>
      </c>
      <c r="P29" s="268">
        <v>50</v>
      </c>
      <c r="Q29" s="268">
        <v>0</v>
      </c>
      <c r="R29" s="268">
        <v>50</v>
      </c>
      <c r="S29" s="268">
        <v>50</v>
      </c>
      <c r="T29" s="268">
        <v>0</v>
      </c>
      <c r="U29" s="268">
        <v>50</v>
      </c>
      <c r="V29" s="268">
        <v>50</v>
      </c>
      <c r="W29" s="268">
        <v>100</v>
      </c>
      <c r="X29" s="268">
        <v>50</v>
      </c>
      <c r="Y29" s="268">
        <v>50</v>
      </c>
      <c r="Z29" s="268">
        <v>0</v>
      </c>
      <c r="AA29" s="268">
        <v>50</v>
      </c>
      <c r="AB29" s="268">
        <v>0</v>
      </c>
      <c r="AC29" s="269">
        <v>50</v>
      </c>
      <c r="AD29" s="267">
        <v>0</v>
      </c>
      <c r="AE29" s="269">
        <v>0</v>
      </c>
    </row>
    <row r="30" spans="1:31" ht="15" customHeight="1" x14ac:dyDescent="0.25">
      <c r="A30" s="142">
        <v>4</v>
      </c>
      <c r="B30" s="265"/>
      <c r="C30" s="259" t="s">
        <v>444</v>
      </c>
      <c r="D30" s="266" t="s">
        <v>445</v>
      </c>
      <c r="E30" s="267">
        <v>0</v>
      </c>
      <c r="F30" s="268">
        <v>0</v>
      </c>
      <c r="G30" s="268">
        <v>0</v>
      </c>
      <c r="H30" s="268">
        <v>0</v>
      </c>
      <c r="I30" s="268">
        <v>0</v>
      </c>
      <c r="J30" s="268">
        <v>0</v>
      </c>
      <c r="K30" s="268">
        <v>0</v>
      </c>
      <c r="L30" s="268">
        <v>0</v>
      </c>
      <c r="M30" s="268">
        <v>0</v>
      </c>
      <c r="N30" s="268">
        <v>0</v>
      </c>
      <c r="O30" s="268">
        <v>0</v>
      </c>
      <c r="P30" s="268">
        <v>0</v>
      </c>
      <c r="Q30" s="268">
        <v>0</v>
      </c>
      <c r="R30" s="268">
        <v>0</v>
      </c>
      <c r="S30" s="268">
        <v>0</v>
      </c>
      <c r="T30" s="268">
        <v>0</v>
      </c>
      <c r="U30" s="268">
        <v>0</v>
      </c>
      <c r="V30" s="268">
        <v>0</v>
      </c>
      <c r="W30" s="268">
        <v>0</v>
      </c>
      <c r="X30" s="268">
        <v>0</v>
      </c>
      <c r="Y30" s="268">
        <v>0</v>
      </c>
      <c r="Z30" s="268">
        <v>0</v>
      </c>
      <c r="AA30" s="268">
        <v>0</v>
      </c>
      <c r="AB30" s="268">
        <v>0</v>
      </c>
      <c r="AC30" s="269">
        <v>0</v>
      </c>
      <c r="AD30" s="267">
        <f t="shared" ref="AD30:AD37" si="3">(AB30+X30+T30+P30+L30+H30)</f>
        <v>0</v>
      </c>
      <c r="AE30" s="269">
        <f t="shared" si="2"/>
        <v>0</v>
      </c>
    </row>
    <row r="31" spans="1:31" ht="15" customHeight="1" x14ac:dyDescent="0.25">
      <c r="A31" s="142">
        <v>5</v>
      </c>
      <c r="B31" s="265"/>
      <c r="C31" s="259" t="s">
        <v>446</v>
      </c>
      <c r="D31" s="266" t="s">
        <v>447</v>
      </c>
      <c r="E31" s="267">
        <v>0</v>
      </c>
      <c r="F31" s="268">
        <v>0</v>
      </c>
      <c r="G31" s="268">
        <v>0</v>
      </c>
      <c r="H31" s="268">
        <v>0</v>
      </c>
      <c r="I31" s="268">
        <v>0</v>
      </c>
      <c r="J31" s="268">
        <v>0</v>
      </c>
      <c r="K31" s="268">
        <v>0</v>
      </c>
      <c r="L31" s="268">
        <v>0</v>
      </c>
      <c r="M31" s="268">
        <v>0</v>
      </c>
      <c r="N31" s="268">
        <v>0</v>
      </c>
      <c r="O31" s="268">
        <v>0</v>
      </c>
      <c r="P31" s="268">
        <v>0</v>
      </c>
      <c r="Q31" s="268">
        <v>0</v>
      </c>
      <c r="R31" s="268">
        <v>0</v>
      </c>
      <c r="S31" s="268">
        <v>0</v>
      </c>
      <c r="T31" s="268">
        <v>0</v>
      </c>
      <c r="U31" s="268">
        <v>0</v>
      </c>
      <c r="V31" s="268">
        <v>0</v>
      </c>
      <c r="W31" s="268">
        <v>0</v>
      </c>
      <c r="X31" s="268">
        <v>0</v>
      </c>
      <c r="Y31" s="268">
        <v>0</v>
      </c>
      <c r="Z31" s="268">
        <v>0</v>
      </c>
      <c r="AA31" s="268">
        <v>0</v>
      </c>
      <c r="AB31" s="268">
        <v>0</v>
      </c>
      <c r="AC31" s="269">
        <v>0</v>
      </c>
      <c r="AD31" s="267">
        <f t="shared" si="3"/>
        <v>0</v>
      </c>
      <c r="AE31" s="269">
        <f t="shared" si="2"/>
        <v>0</v>
      </c>
    </row>
    <row r="32" spans="1:31" ht="15" customHeight="1" x14ac:dyDescent="0.25">
      <c r="A32" s="142">
        <v>6</v>
      </c>
      <c r="B32" s="265"/>
      <c r="C32" s="259" t="s">
        <v>448</v>
      </c>
      <c r="D32" s="266" t="s">
        <v>449</v>
      </c>
      <c r="E32" s="267">
        <v>0</v>
      </c>
      <c r="F32" s="268">
        <v>0</v>
      </c>
      <c r="G32" s="268">
        <v>0</v>
      </c>
      <c r="H32" s="268">
        <v>0</v>
      </c>
      <c r="I32" s="268">
        <v>0</v>
      </c>
      <c r="J32" s="268">
        <v>0</v>
      </c>
      <c r="K32" s="268">
        <v>0</v>
      </c>
      <c r="L32" s="268">
        <v>0</v>
      </c>
      <c r="M32" s="268">
        <v>0</v>
      </c>
      <c r="N32" s="268">
        <v>0</v>
      </c>
      <c r="O32" s="268">
        <v>0</v>
      </c>
      <c r="P32" s="268">
        <v>0</v>
      </c>
      <c r="Q32" s="268">
        <v>0</v>
      </c>
      <c r="R32" s="268">
        <v>0</v>
      </c>
      <c r="S32" s="268">
        <v>0</v>
      </c>
      <c r="T32" s="268">
        <v>0</v>
      </c>
      <c r="U32" s="268">
        <v>0</v>
      </c>
      <c r="V32" s="268">
        <v>0</v>
      </c>
      <c r="W32" s="268">
        <v>0</v>
      </c>
      <c r="X32" s="268">
        <v>0</v>
      </c>
      <c r="Y32" s="268">
        <v>0</v>
      </c>
      <c r="Z32" s="268">
        <v>0</v>
      </c>
      <c r="AA32" s="268">
        <v>0</v>
      </c>
      <c r="AB32" s="268">
        <v>0</v>
      </c>
      <c r="AC32" s="269">
        <v>0</v>
      </c>
      <c r="AD32" s="267">
        <f t="shared" si="3"/>
        <v>0</v>
      </c>
      <c r="AE32" s="269">
        <f t="shared" si="2"/>
        <v>0</v>
      </c>
    </row>
    <row r="33" spans="1:31" ht="15" customHeight="1" x14ac:dyDescent="0.25">
      <c r="A33" s="142">
        <v>7</v>
      </c>
      <c r="B33" s="265"/>
      <c r="C33" s="259" t="s">
        <v>450</v>
      </c>
      <c r="D33" s="266" t="s">
        <v>451</v>
      </c>
      <c r="E33" s="267">
        <v>0</v>
      </c>
      <c r="F33" s="268">
        <v>0</v>
      </c>
      <c r="G33" s="268">
        <v>0</v>
      </c>
      <c r="H33" s="268">
        <v>0</v>
      </c>
      <c r="I33" s="268">
        <v>0</v>
      </c>
      <c r="J33" s="268">
        <v>0</v>
      </c>
      <c r="K33" s="268">
        <v>0</v>
      </c>
      <c r="L33" s="268">
        <v>0</v>
      </c>
      <c r="M33" s="268">
        <v>0</v>
      </c>
      <c r="N33" s="268">
        <v>0</v>
      </c>
      <c r="O33" s="268">
        <v>0</v>
      </c>
      <c r="P33" s="268">
        <v>0</v>
      </c>
      <c r="Q33" s="268">
        <v>0</v>
      </c>
      <c r="R33" s="268">
        <v>0</v>
      </c>
      <c r="S33" s="268">
        <v>0</v>
      </c>
      <c r="T33" s="268">
        <v>0</v>
      </c>
      <c r="U33" s="268">
        <v>0</v>
      </c>
      <c r="V33" s="268">
        <v>0</v>
      </c>
      <c r="W33" s="268">
        <v>0</v>
      </c>
      <c r="X33" s="268">
        <v>0</v>
      </c>
      <c r="Y33" s="268">
        <v>0</v>
      </c>
      <c r="Z33" s="268">
        <v>0</v>
      </c>
      <c r="AA33" s="268">
        <v>0</v>
      </c>
      <c r="AB33" s="268">
        <v>0</v>
      </c>
      <c r="AC33" s="269">
        <v>0</v>
      </c>
      <c r="AD33" s="267">
        <f t="shared" si="3"/>
        <v>0</v>
      </c>
      <c r="AE33" s="269">
        <f t="shared" si="2"/>
        <v>0</v>
      </c>
    </row>
    <row r="34" spans="1:31" ht="15" customHeight="1" x14ac:dyDescent="0.25">
      <c r="A34" s="142">
        <v>8</v>
      </c>
      <c r="B34" s="265"/>
      <c r="C34" s="259" t="s">
        <v>452</v>
      </c>
      <c r="D34" s="266" t="s">
        <v>453</v>
      </c>
      <c r="E34" s="267">
        <v>0</v>
      </c>
      <c r="F34" s="268">
        <v>0</v>
      </c>
      <c r="G34" s="268">
        <v>0</v>
      </c>
      <c r="H34" s="268">
        <v>0</v>
      </c>
      <c r="I34" s="268">
        <v>0</v>
      </c>
      <c r="J34" s="268">
        <v>0</v>
      </c>
      <c r="K34" s="268">
        <v>0</v>
      </c>
      <c r="L34" s="268">
        <v>0</v>
      </c>
      <c r="M34" s="268">
        <v>0</v>
      </c>
      <c r="N34" s="268">
        <v>0</v>
      </c>
      <c r="O34" s="268">
        <v>0</v>
      </c>
      <c r="P34" s="268">
        <v>0</v>
      </c>
      <c r="Q34" s="268">
        <v>0</v>
      </c>
      <c r="R34" s="268">
        <v>0</v>
      </c>
      <c r="S34" s="268">
        <v>0</v>
      </c>
      <c r="T34" s="268">
        <v>0</v>
      </c>
      <c r="U34" s="268">
        <v>0</v>
      </c>
      <c r="V34" s="268">
        <v>0</v>
      </c>
      <c r="W34" s="268">
        <v>0</v>
      </c>
      <c r="X34" s="268">
        <v>0</v>
      </c>
      <c r="Y34" s="268">
        <v>0</v>
      </c>
      <c r="Z34" s="268">
        <v>0</v>
      </c>
      <c r="AA34" s="268">
        <v>0</v>
      </c>
      <c r="AB34" s="268">
        <v>0</v>
      </c>
      <c r="AC34" s="269">
        <v>0</v>
      </c>
      <c r="AD34" s="267">
        <f t="shared" si="3"/>
        <v>0</v>
      </c>
      <c r="AE34" s="269">
        <f t="shared" si="2"/>
        <v>0</v>
      </c>
    </row>
    <row r="35" spans="1:31" ht="15" customHeight="1" x14ac:dyDescent="0.25">
      <c r="A35" s="142">
        <v>9</v>
      </c>
      <c r="B35" s="265"/>
      <c r="C35" s="259" t="s">
        <v>454</v>
      </c>
      <c r="D35" s="266" t="s">
        <v>455</v>
      </c>
      <c r="E35" s="267">
        <v>0</v>
      </c>
      <c r="F35" s="268">
        <v>0</v>
      </c>
      <c r="G35" s="268">
        <v>0</v>
      </c>
      <c r="H35" s="268">
        <v>0</v>
      </c>
      <c r="I35" s="268">
        <v>0</v>
      </c>
      <c r="J35" s="268">
        <v>0</v>
      </c>
      <c r="K35" s="268">
        <v>0</v>
      </c>
      <c r="L35" s="268">
        <v>0</v>
      </c>
      <c r="M35" s="268">
        <v>0</v>
      </c>
      <c r="N35" s="268">
        <v>0</v>
      </c>
      <c r="O35" s="268">
        <v>0</v>
      </c>
      <c r="P35" s="268">
        <v>0</v>
      </c>
      <c r="Q35" s="268">
        <v>0</v>
      </c>
      <c r="R35" s="268">
        <v>0</v>
      </c>
      <c r="S35" s="268">
        <v>0</v>
      </c>
      <c r="T35" s="268">
        <v>0</v>
      </c>
      <c r="U35" s="268">
        <v>0</v>
      </c>
      <c r="V35" s="268">
        <v>0</v>
      </c>
      <c r="W35" s="268">
        <v>0</v>
      </c>
      <c r="X35" s="268">
        <v>0</v>
      </c>
      <c r="Y35" s="268">
        <v>0</v>
      </c>
      <c r="Z35" s="268">
        <v>0</v>
      </c>
      <c r="AA35" s="268">
        <v>0</v>
      </c>
      <c r="AB35" s="268">
        <v>0</v>
      </c>
      <c r="AC35" s="269">
        <v>0</v>
      </c>
      <c r="AD35" s="267">
        <f t="shared" si="3"/>
        <v>0</v>
      </c>
      <c r="AE35" s="269">
        <f t="shared" si="2"/>
        <v>0</v>
      </c>
    </row>
    <row r="36" spans="1:31" ht="15" customHeight="1" x14ac:dyDescent="0.25">
      <c r="A36" s="142">
        <v>10</v>
      </c>
      <c r="B36" s="265"/>
      <c r="C36" s="259" t="s">
        <v>456</v>
      </c>
      <c r="D36" s="266" t="s">
        <v>457</v>
      </c>
      <c r="E36" s="267">
        <v>0</v>
      </c>
      <c r="F36" s="268">
        <v>0</v>
      </c>
      <c r="G36" s="268">
        <v>0</v>
      </c>
      <c r="H36" s="268">
        <v>0</v>
      </c>
      <c r="I36" s="268">
        <v>0</v>
      </c>
      <c r="J36" s="268">
        <v>0</v>
      </c>
      <c r="K36" s="268">
        <v>0</v>
      </c>
      <c r="L36" s="268">
        <v>0</v>
      </c>
      <c r="M36" s="268">
        <v>0</v>
      </c>
      <c r="N36" s="268">
        <v>0</v>
      </c>
      <c r="O36" s="268">
        <v>0</v>
      </c>
      <c r="P36" s="268">
        <v>0</v>
      </c>
      <c r="Q36" s="268">
        <v>0</v>
      </c>
      <c r="R36" s="268">
        <v>0</v>
      </c>
      <c r="S36" s="268">
        <v>0</v>
      </c>
      <c r="T36" s="268">
        <v>0</v>
      </c>
      <c r="U36" s="268">
        <v>0</v>
      </c>
      <c r="V36" s="268">
        <v>0</v>
      </c>
      <c r="W36" s="268">
        <v>0</v>
      </c>
      <c r="X36" s="268">
        <v>0</v>
      </c>
      <c r="Y36" s="268">
        <v>0</v>
      </c>
      <c r="Z36" s="268">
        <v>0</v>
      </c>
      <c r="AA36" s="268">
        <v>0</v>
      </c>
      <c r="AB36" s="268">
        <v>0</v>
      </c>
      <c r="AC36" s="269">
        <v>0</v>
      </c>
      <c r="AD36" s="267">
        <f t="shared" si="3"/>
        <v>0</v>
      </c>
      <c r="AE36" s="269">
        <f t="shared" si="2"/>
        <v>0</v>
      </c>
    </row>
    <row r="37" spans="1:31" ht="15" customHeight="1" thickBot="1" x14ac:dyDescent="0.3">
      <c r="A37" s="289">
        <v>11</v>
      </c>
      <c r="B37" s="271"/>
      <c r="C37" s="272" t="s">
        <v>458</v>
      </c>
      <c r="D37" s="273" t="s">
        <v>459</v>
      </c>
      <c r="E37" s="274">
        <v>0</v>
      </c>
      <c r="F37" s="275">
        <v>0</v>
      </c>
      <c r="G37" s="275">
        <v>0</v>
      </c>
      <c r="H37" s="275">
        <v>0</v>
      </c>
      <c r="I37" s="275">
        <v>0</v>
      </c>
      <c r="J37" s="275">
        <v>0</v>
      </c>
      <c r="K37" s="275">
        <v>0</v>
      </c>
      <c r="L37" s="275">
        <v>0</v>
      </c>
      <c r="M37" s="275">
        <v>0</v>
      </c>
      <c r="N37" s="275">
        <v>0</v>
      </c>
      <c r="O37" s="275">
        <v>0</v>
      </c>
      <c r="P37" s="275">
        <v>0</v>
      </c>
      <c r="Q37" s="275">
        <v>0</v>
      </c>
      <c r="R37" s="275">
        <v>0</v>
      </c>
      <c r="S37" s="275">
        <v>0</v>
      </c>
      <c r="T37" s="275">
        <v>0</v>
      </c>
      <c r="U37" s="275">
        <v>0</v>
      </c>
      <c r="V37" s="275">
        <v>0</v>
      </c>
      <c r="W37" s="275">
        <v>0</v>
      </c>
      <c r="X37" s="275">
        <v>0</v>
      </c>
      <c r="Y37" s="275">
        <v>0</v>
      </c>
      <c r="Z37" s="275">
        <v>0</v>
      </c>
      <c r="AA37" s="275">
        <v>0</v>
      </c>
      <c r="AB37" s="275">
        <v>0</v>
      </c>
      <c r="AC37" s="290">
        <v>0</v>
      </c>
      <c r="AD37" s="291">
        <f t="shared" si="3"/>
        <v>0</v>
      </c>
      <c r="AE37" s="292">
        <f t="shared" si="2"/>
        <v>0</v>
      </c>
    </row>
    <row r="38" spans="1:31" ht="15" customHeight="1" thickBot="1" x14ac:dyDescent="0.3">
      <c r="A38" s="293" t="s">
        <v>39</v>
      </c>
      <c r="B38" s="279"/>
      <c r="C38" s="294"/>
      <c r="D38" s="294"/>
      <c r="E38" s="295">
        <f>(E27+E28+E29+E30+E31+E32+E33+E34+E35+E36+E37)</f>
        <v>1150</v>
      </c>
      <c r="F38" s="296">
        <f t="shared" ref="F38:U38" si="4">(F27+F28+F29+F30+F31+F32+F33+F34+F35+F36+F37)</f>
        <v>600</v>
      </c>
      <c r="G38" s="296">
        <f t="shared" si="4"/>
        <v>1750</v>
      </c>
      <c r="H38" s="296">
        <f t="shared" si="4"/>
        <v>450</v>
      </c>
      <c r="I38" s="297">
        <f t="shared" si="4"/>
        <v>1300</v>
      </c>
      <c r="J38" s="295">
        <f t="shared" si="4"/>
        <v>1000</v>
      </c>
      <c r="K38" s="296">
        <f t="shared" si="4"/>
        <v>2300</v>
      </c>
      <c r="L38" s="296">
        <f t="shared" si="4"/>
        <v>850</v>
      </c>
      <c r="M38" s="298">
        <f t="shared" si="4"/>
        <v>1450</v>
      </c>
      <c r="N38" s="295">
        <f t="shared" si="4"/>
        <v>1000</v>
      </c>
      <c r="O38" s="296">
        <f t="shared" si="4"/>
        <v>2450</v>
      </c>
      <c r="P38" s="296">
        <f t="shared" si="4"/>
        <v>1100</v>
      </c>
      <c r="Q38" s="298">
        <f t="shared" si="4"/>
        <v>1350</v>
      </c>
      <c r="R38" s="295">
        <f t="shared" si="4"/>
        <v>50</v>
      </c>
      <c r="S38" s="296">
        <f t="shared" si="4"/>
        <v>1400</v>
      </c>
      <c r="T38" s="296">
        <f t="shared" si="4"/>
        <v>500</v>
      </c>
      <c r="U38" s="298">
        <f t="shared" si="4"/>
        <v>900</v>
      </c>
      <c r="V38" s="295">
        <f>SUM(V27:V37)</f>
        <v>1250</v>
      </c>
      <c r="W38" s="295">
        <f t="shared" ref="W38:AE38" si="5">SUM(W27:W37)</f>
        <v>2150</v>
      </c>
      <c r="X38" s="295">
        <f t="shared" si="5"/>
        <v>850</v>
      </c>
      <c r="Y38" s="295">
        <f t="shared" si="5"/>
        <v>1300</v>
      </c>
      <c r="Z38" s="299">
        <f t="shared" si="5"/>
        <v>500</v>
      </c>
      <c r="AA38" s="299">
        <f t="shared" si="5"/>
        <v>1800</v>
      </c>
      <c r="AB38" s="299">
        <f t="shared" si="5"/>
        <v>650</v>
      </c>
      <c r="AC38" s="300">
        <f t="shared" si="5"/>
        <v>1150</v>
      </c>
      <c r="AD38" s="301">
        <f t="shared" si="5"/>
        <v>0</v>
      </c>
      <c r="AE38" s="301">
        <f t="shared" si="5"/>
        <v>0</v>
      </c>
    </row>
    <row r="39" spans="1:31" ht="15" customHeight="1" thickBot="1" x14ac:dyDescent="0.3">
      <c r="A39" s="129">
        <v>1</v>
      </c>
      <c r="B39" s="258" t="s">
        <v>460</v>
      </c>
      <c r="C39" s="302" t="s">
        <v>461</v>
      </c>
      <c r="D39" s="303" t="s">
        <v>462</v>
      </c>
      <c r="E39" s="288">
        <v>50</v>
      </c>
      <c r="F39" s="304">
        <v>450</v>
      </c>
      <c r="G39" s="304">
        <v>500</v>
      </c>
      <c r="H39" s="304">
        <v>328</v>
      </c>
      <c r="I39" s="304">
        <v>172</v>
      </c>
      <c r="J39" s="304">
        <v>350</v>
      </c>
      <c r="K39" s="304">
        <v>522</v>
      </c>
      <c r="L39" s="304">
        <v>172</v>
      </c>
      <c r="M39" s="304">
        <v>350</v>
      </c>
      <c r="N39" s="305">
        <v>250</v>
      </c>
      <c r="O39" s="306">
        <v>600</v>
      </c>
      <c r="P39" s="306">
        <v>425</v>
      </c>
      <c r="Q39" s="288">
        <v>175</v>
      </c>
      <c r="R39" s="305">
        <v>425</v>
      </c>
      <c r="S39" s="306">
        <v>600</v>
      </c>
      <c r="T39" s="306">
        <v>300</v>
      </c>
      <c r="U39" s="288">
        <v>300</v>
      </c>
      <c r="V39" s="305">
        <v>150</v>
      </c>
      <c r="W39" s="306">
        <v>450</v>
      </c>
      <c r="X39" s="306">
        <v>350</v>
      </c>
      <c r="Y39" s="288">
        <v>100</v>
      </c>
      <c r="Z39" s="305">
        <v>550</v>
      </c>
      <c r="AA39" s="306">
        <v>650</v>
      </c>
      <c r="AB39" s="306">
        <v>150</v>
      </c>
      <c r="AC39" s="288">
        <v>500</v>
      </c>
      <c r="AD39" s="305">
        <v>0</v>
      </c>
      <c r="AE39" s="288">
        <v>0</v>
      </c>
    </row>
    <row r="40" spans="1:31" ht="15" customHeight="1" thickBot="1" x14ac:dyDescent="0.3">
      <c r="A40" s="142">
        <v>2</v>
      </c>
      <c r="B40" s="265"/>
      <c r="C40" s="302" t="s">
        <v>463</v>
      </c>
      <c r="D40" s="303" t="s">
        <v>464</v>
      </c>
      <c r="E40" s="288">
        <v>80</v>
      </c>
      <c r="F40" s="304">
        <v>0</v>
      </c>
      <c r="G40" s="304">
        <v>80</v>
      </c>
      <c r="H40" s="304">
        <v>77</v>
      </c>
      <c r="I40" s="304">
        <v>3</v>
      </c>
      <c r="J40" s="304">
        <v>100</v>
      </c>
      <c r="K40" s="304">
        <v>103</v>
      </c>
      <c r="L40" s="304">
        <v>58</v>
      </c>
      <c r="M40" s="304">
        <v>45</v>
      </c>
      <c r="N40" s="305">
        <v>100</v>
      </c>
      <c r="O40" s="306">
        <v>145</v>
      </c>
      <c r="P40" s="306">
        <v>45</v>
      </c>
      <c r="Q40" s="288">
        <v>100</v>
      </c>
      <c r="R40" s="305">
        <v>0</v>
      </c>
      <c r="S40" s="306">
        <v>100</v>
      </c>
      <c r="T40" s="306">
        <v>50</v>
      </c>
      <c r="U40" s="288">
        <v>50</v>
      </c>
      <c r="V40" s="305">
        <v>100</v>
      </c>
      <c r="W40" s="306">
        <v>150</v>
      </c>
      <c r="X40" s="306">
        <v>85</v>
      </c>
      <c r="Y40" s="288">
        <v>65</v>
      </c>
      <c r="Z40" s="305">
        <v>100</v>
      </c>
      <c r="AA40" s="306">
        <v>165</v>
      </c>
      <c r="AB40" s="306">
        <v>93</v>
      </c>
      <c r="AC40" s="288">
        <v>72</v>
      </c>
      <c r="AD40" s="305">
        <v>0</v>
      </c>
      <c r="AE40" s="288">
        <v>0</v>
      </c>
    </row>
    <row r="41" spans="1:31" ht="15" customHeight="1" thickBot="1" x14ac:dyDescent="0.3">
      <c r="A41" s="142">
        <v>3</v>
      </c>
      <c r="B41" s="265"/>
      <c r="C41" s="302" t="s">
        <v>465</v>
      </c>
      <c r="D41" s="303" t="s">
        <v>466</v>
      </c>
      <c r="E41" s="288">
        <v>71</v>
      </c>
      <c r="F41" s="304">
        <v>100</v>
      </c>
      <c r="G41" s="304">
        <v>171</v>
      </c>
      <c r="H41" s="304">
        <v>123</v>
      </c>
      <c r="I41" s="304">
        <v>48</v>
      </c>
      <c r="J41" s="304">
        <v>100</v>
      </c>
      <c r="K41" s="304">
        <v>148</v>
      </c>
      <c r="L41" s="304">
        <v>148</v>
      </c>
      <c r="M41" s="304">
        <v>0</v>
      </c>
      <c r="N41" s="305">
        <v>50</v>
      </c>
      <c r="O41" s="306">
        <v>50</v>
      </c>
      <c r="P41" s="306">
        <v>24</v>
      </c>
      <c r="Q41" s="288">
        <v>26</v>
      </c>
      <c r="R41" s="305">
        <v>150</v>
      </c>
      <c r="S41" s="306">
        <v>176</v>
      </c>
      <c r="T41" s="306">
        <v>172</v>
      </c>
      <c r="U41" s="288">
        <v>4</v>
      </c>
      <c r="V41" s="305">
        <v>150</v>
      </c>
      <c r="W41" s="306">
        <v>154</v>
      </c>
      <c r="X41" s="306">
        <v>104</v>
      </c>
      <c r="Y41" s="288">
        <v>50</v>
      </c>
      <c r="Z41" s="305">
        <v>200</v>
      </c>
      <c r="AA41" s="306">
        <v>250</v>
      </c>
      <c r="AB41" s="306">
        <v>140</v>
      </c>
      <c r="AC41" s="288">
        <v>110</v>
      </c>
      <c r="AD41" s="305">
        <v>0</v>
      </c>
      <c r="AE41" s="288">
        <v>0</v>
      </c>
    </row>
    <row r="42" spans="1:31" ht="15" customHeight="1" thickBot="1" x14ac:dyDescent="0.3">
      <c r="A42" s="142">
        <v>4</v>
      </c>
      <c r="B42" s="265"/>
      <c r="C42" s="302" t="s">
        <v>467</v>
      </c>
      <c r="D42" s="303" t="s">
        <v>468</v>
      </c>
      <c r="E42" s="288">
        <v>250</v>
      </c>
      <c r="F42" s="304">
        <v>200</v>
      </c>
      <c r="G42" s="304">
        <v>450</v>
      </c>
      <c r="H42" s="304">
        <v>350</v>
      </c>
      <c r="I42" s="304">
        <v>100</v>
      </c>
      <c r="J42" s="304">
        <v>150</v>
      </c>
      <c r="K42" s="304">
        <v>250</v>
      </c>
      <c r="L42" s="304">
        <v>100</v>
      </c>
      <c r="M42" s="304">
        <v>150</v>
      </c>
      <c r="N42" s="305">
        <v>100</v>
      </c>
      <c r="O42" s="306">
        <v>250</v>
      </c>
      <c r="P42" s="306">
        <v>200</v>
      </c>
      <c r="Q42" s="288">
        <v>50</v>
      </c>
      <c r="R42" s="305">
        <v>250</v>
      </c>
      <c r="S42" s="306">
        <v>300</v>
      </c>
      <c r="T42" s="306">
        <v>150</v>
      </c>
      <c r="U42" s="288">
        <v>150</v>
      </c>
      <c r="V42" s="305">
        <v>100</v>
      </c>
      <c r="W42" s="306">
        <v>250</v>
      </c>
      <c r="X42" s="306">
        <v>250</v>
      </c>
      <c r="Y42" s="288">
        <v>0</v>
      </c>
      <c r="Z42" s="305">
        <v>250</v>
      </c>
      <c r="AA42" s="306">
        <v>250</v>
      </c>
      <c r="AB42" s="306">
        <v>200</v>
      </c>
      <c r="AC42" s="288">
        <v>50</v>
      </c>
      <c r="AD42" s="305">
        <v>0</v>
      </c>
      <c r="AE42" s="288">
        <v>0</v>
      </c>
    </row>
    <row r="43" spans="1:31" ht="15" customHeight="1" thickBot="1" x14ac:dyDescent="0.3">
      <c r="A43" s="142">
        <v>5</v>
      </c>
      <c r="B43" s="265"/>
      <c r="C43" s="302" t="s">
        <v>469</v>
      </c>
      <c r="D43" s="303" t="s">
        <v>470</v>
      </c>
      <c r="E43" s="288">
        <v>50</v>
      </c>
      <c r="F43" s="304">
        <v>150</v>
      </c>
      <c r="G43" s="304">
        <v>200</v>
      </c>
      <c r="H43" s="304">
        <v>135</v>
      </c>
      <c r="I43" s="304">
        <v>65</v>
      </c>
      <c r="J43" s="304">
        <v>200</v>
      </c>
      <c r="K43" s="304">
        <v>265</v>
      </c>
      <c r="L43" s="304">
        <v>215</v>
      </c>
      <c r="M43" s="304">
        <v>50</v>
      </c>
      <c r="N43" s="305">
        <v>300</v>
      </c>
      <c r="O43" s="306">
        <v>350</v>
      </c>
      <c r="P43" s="306">
        <v>100</v>
      </c>
      <c r="Q43" s="288">
        <v>250</v>
      </c>
      <c r="R43" s="305">
        <v>150</v>
      </c>
      <c r="S43" s="306">
        <v>400</v>
      </c>
      <c r="T43" s="306">
        <v>220</v>
      </c>
      <c r="U43" s="288">
        <v>180</v>
      </c>
      <c r="V43" s="305">
        <v>150</v>
      </c>
      <c r="W43" s="306">
        <v>330</v>
      </c>
      <c r="X43" s="306">
        <v>180</v>
      </c>
      <c r="Y43" s="288">
        <v>150</v>
      </c>
      <c r="Z43" s="305">
        <v>200</v>
      </c>
      <c r="AA43" s="306">
        <v>350</v>
      </c>
      <c r="AB43" s="306">
        <v>100</v>
      </c>
      <c r="AC43" s="288">
        <v>250</v>
      </c>
      <c r="AD43" s="305">
        <v>0</v>
      </c>
      <c r="AE43" s="288">
        <v>0</v>
      </c>
    </row>
    <row r="44" spans="1:31" ht="15" customHeight="1" thickBot="1" x14ac:dyDescent="0.3">
      <c r="A44" s="142">
        <v>6</v>
      </c>
      <c r="B44" s="265"/>
      <c r="C44" s="302" t="s">
        <v>471</v>
      </c>
      <c r="D44" s="303" t="s">
        <v>472</v>
      </c>
      <c r="E44" s="288">
        <v>50</v>
      </c>
      <c r="F44" s="304">
        <v>200</v>
      </c>
      <c r="G44" s="304">
        <v>250</v>
      </c>
      <c r="H44" s="304">
        <v>245</v>
      </c>
      <c r="I44" s="304">
        <v>5</v>
      </c>
      <c r="J44" s="304">
        <v>300</v>
      </c>
      <c r="K44" s="304">
        <v>305</v>
      </c>
      <c r="L44" s="304">
        <v>305</v>
      </c>
      <c r="M44" s="304">
        <v>0</v>
      </c>
      <c r="N44" s="305">
        <v>300</v>
      </c>
      <c r="O44" s="306">
        <v>300</v>
      </c>
      <c r="P44" s="306">
        <v>300</v>
      </c>
      <c r="Q44" s="288">
        <v>0</v>
      </c>
      <c r="R44" s="305">
        <v>300</v>
      </c>
      <c r="S44" s="306">
        <v>300</v>
      </c>
      <c r="T44" s="306">
        <v>275</v>
      </c>
      <c r="U44" s="288">
        <v>25</v>
      </c>
      <c r="V44" s="305">
        <v>250</v>
      </c>
      <c r="W44" s="306">
        <v>275</v>
      </c>
      <c r="X44" s="306">
        <v>275</v>
      </c>
      <c r="Y44" s="288">
        <v>0</v>
      </c>
      <c r="Z44" s="305">
        <v>300</v>
      </c>
      <c r="AA44" s="306">
        <v>300</v>
      </c>
      <c r="AB44" s="306">
        <v>300</v>
      </c>
      <c r="AC44" s="288">
        <v>0</v>
      </c>
      <c r="AD44" s="305">
        <v>0</v>
      </c>
      <c r="AE44" s="288">
        <v>0</v>
      </c>
    </row>
    <row r="45" spans="1:31" ht="15" customHeight="1" thickBot="1" x14ac:dyDescent="0.3">
      <c r="A45" s="142">
        <v>7</v>
      </c>
      <c r="B45" s="265"/>
      <c r="C45" s="302" t="s">
        <v>473</v>
      </c>
      <c r="D45" s="303" t="s">
        <v>474</v>
      </c>
      <c r="E45" s="288">
        <v>200</v>
      </c>
      <c r="F45" s="304">
        <v>0</v>
      </c>
      <c r="G45" s="304">
        <v>200</v>
      </c>
      <c r="H45" s="304">
        <v>150</v>
      </c>
      <c r="I45" s="304">
        <v>50</v>
      </c>
      <c r="J45" s="304">
        <v>150</v>
      </c>
      <c r="K45" s="304">
        <v>200</v>
      </c>
      <c r="L45" s="304">
        <v>100</v>
      </c>
      <c r="M45" s="304">
        <v>100</v>
      </c>
      <c r="N45" s="305">
        <v>100</v>
      </c>
      <c r="O45" s="306">
        <v>200</v>
      </c>
      <c r="P45" s="306">
        <v>100</v>
      </c>
      <c r="Q45" s="288">
        <v>100</v>
      </c>
      <c r="R45" s="305">
        <v>150</v>
      </c>
      <c r="S45" s="306">
        <v>250</v>
      </c>
      <c r="T45" s="306">
        <v>126</v>
      </c>
      <c r="U45" s="288">
        <v>124</v>
      </c>
      <c r="V45" s="305">
        <v>150</v>
      </c>
      <c r="W45" s="306">
        <v>274</v>
      </c>
      <c r="X45" s="306">
        <v>104</v>
      </c>
      <c r="Y45" s="288">
        <v>170</v>
      </c>
      <c r="Z45" s="305">
        <v>0</v>
      </c>
      <c r="AA45" s="306">
        <v>170</v>
      </c>
      <c r="AB45" s="306">
        <v>100</v>
      </c>
      <c r="AC45" s="288">
        <v>20</v>
      </c>
      <c r="AD45" s="305">
        <v>0</v>
      </c>
      <c r="AE45" s="288">
        <v>0</v>
      </c>
    </row>
    <row r="46" spans="1:31" ht="15" customHeight="1" thickBot="1" x14ac:dyDescent="0.3">
      <c r="A46" s="142">
        <v>8</v>
      </c>
      <c r="B46" s="265"/>
      <c r="C46" s="302" t="s">
        <v>475</v>
      </c>
      <c r="D46" s="303" t="s">
        <v>476</v>
      </c>
      <c r="E46" s="288">
        <v>73</v>
      </c>
      <c r="F46" s="304">
        <v>0</v>
      </c>
      <c r="G46" s="304">
        <v>73</v>
      </c>
      <c r="H46" s="304">
        <v>41</v>
      </c>
      <c r="I46" s="304">
        <v>32</v>
      </c>
      <c r="J46" s="304">
        <v>50</v>
      </c>
      <c r="K46" s="304">
        <v>82</v>
      </c>
      <c r="L46" s="304">
        <v>32</v>
      </c>
      <c r="M46" s="304">
        <v>50</v>
      </c>
      <c r="N46" s="305">
        <v>50</v>
      </c>
      <c r="O46" s="306">
        <v>100</v>
      </c>
      <c r="P46" s="306">
        <v>38</v>
      </c>
      <c r="Q46" s="288">
        <v>62</v>
      </c>
      <c r="R46" s="305">
        <v>50</v>
      </c>
      <c r="S46" s="306">
        <v>112</v>
      </c>
      <c r="T46" s="306">
        <v>79</v>
      </c>
      <c r="U46" s="288">
        <v>33</v>
      </c>
      <c r="V46" s="305">
        <v>0</v>
      </c>
      <c r="W46" s="306">
        <v>33</v>
      </c>
      <c r="X46" s="306">
        <v>27</v>
      </c>
      <c r="Y46" s="288">
        <v>6</v>
      </c>
      <c r="Z46" s="305">
        <v>50</v>
      </c>
      <c r="AA46" s="306">
        <v>56</v>
      </c>
      <c r="AB46" s="306">
        <v>26</v>
      </c>
      <c r="AC46" s="288">
        <v>30</v>
      </c>
      <c r="AD46" s="305">
        <v>0</v>
      </c>
      <c r="AE46" s="288">
        <v>0</v>
      </c>
    </row>
    <row r="47" spans="1:31" ht="15" customHeight="1" thickBot="1" x14ac:dyDescent="0.3">
      <c r="A47" s="142">
        <v>9</v>
      </c>
      <c r="B47" s="265"/>
      <c r="C47" s="302" t="s">
        <v>477</v>
      </c>
      <c r="D47" s="303" t="s">
        <v>478</v>
      </c>
      <c r="E47" s="288">
        <v>150</v>
      </c>
      <c r="F47" s="304">
        <v>0</v>
      </c>
      <c r="G47" s="304">
        <v>150</v>
      </c>
      <c r="H47" s="304">
        <v>47</v>
      </c>
      <c r="I47" s="304">
        <v>103</v>
      </c>
      <c r="J47" s="304">
        <v>0</v>
      </c>
      <c r="K47" s="304">
        <v>103</v>
      </c>
      <c r="L47" s="304">
        <v>60</v>
      </c>
      <c r="M47" s="304">
        <v>43</v>
      </c>
      <c r="N47" s="305">
        <v>100</v>
      </c>
      <c r="O47" s="306">
        <v>143</v>
      </c>
      <c r="P47" s="306">
        <v>143</v>
      </c>
      <c r="Q47" s="288">
        <v>0</v>
      </c>
      <c r="R47" s="305">
        <v>250</v>
      </c>
      <c r="S47" s="306">
        <v>250</v>
      </c>
      <c r="T47" s="306">
        <v>150</v>
      </c>
      <c r="U47" s="288">
        <v>100</v>
      </c>
      <c r="V47" s="305">
        <v>200</v>
      </c>
      <c r="W47" s="306">
        <v>300</v>
      </c>
      <c r="X47" s="306">
        <v>150</v>
      </c>
      <c r="Y47" s="288">
        <v>150</v>
      </c>
      <c r="Z47" s="305">
        <v>200</v>
      </c>
      <c r="AA47" s="306">
        <v>350</v>
      </c>
      <c r="AB47" s="306">
        <v>300</v>
      </c>
      <c r="AC47" s="288">
        <v>50</v>
      </c>
      <c r="AD47" s="305">
        <v>0</v>
      </c>
      <c r="AE47" s="288">
        <v>0</v>
      </c>
    </row>
    <row r="48" spans="1:31" ht="15" customHeight="1" thickBot="1" x14ac:dyDescent="0.3">
      <c r="A48" s="142">
        <v>10</v>
      </c>
      <c r="B48" s="265"/>
      <c r="C48" s="302" t="s">
        <v>479</v>
      </c>
      <c r="D48" s="303" t="s">
        <v>480</v>
      </c>
      <c r="E48" s="288">
        <v>103</v>
      </c>
      <c r="F48" s="304">
        <v>0</v>
      </c>
      <c r="G48" s="304">
        <v>103</v>
      </c>
      <c r="H48" s="304">
        <v>9</v>
      </c>
      <c r="I48" s="304">
        <v>94</v>
      </c>
      <c r="J48" s="304">
        <v>50</v>
      </c>
      <c r="K48" s="304">
        <v>144</v>
      </c>
      <c r="L48" s="304">
        <v>79</v>
      </c>
      <c r="M48" s="304">
        <v>65</v>
      </c>
      <c r="N48" s="305">
        <v>0</v>
      </c>
      <c r="O48" s="306">
        <v>65</v>
      </c>
      <c r="P48" s="306">
        <v>15</v>
      </c>
      <c r="Q48" s="288">
        <v>50</v>
      </c>
      <c r="R48" s="305">
        <v>50</v>
      </c>
      <c r="S48" s="306">
        <v>100</v>
      </c>
      <c r="T48" s="306">
        <v>50</v>
      </c>
      <c r="U48" s="288">
        <v>50</v>
      </c>
      <c r="V48" s="305">
        <v>100</v>
      </c>
      <c r="W48" s="306">
        <v>150</v>
      </c>
      <c r="X48" s="306">
        <v>77</v>
      </c>
      <c r="Y48" s="288">
        <v>73</v>
      </c>
      <c r="Z48" s="305">
        <v>0</v>
      </c>
      <c r="AA48" s="306">
        <v>73</v>
      </c>
      <c r="AB48" s="306">
        <v>23</v>
      </c>
      <c r="AC48" s="288">
        <v>50</v>
      </c>
      <c r="AD48" s="305">
        <v>0</v>
      </c>
      <c r="AE48" s="288">
        <v>0</v>
      </c>
    </row>
    <row r="49" spans="1:31" ht="15" customHeight="1" thickBot="1" x14ac:dyDescent="0.3">
      <c r="A49" s="142">
        <v>11</v>
      </c>
      <c r="B49" s="265"/>
      <c r="C49" s="302" t="s">
        <v>481</v>
      </c>
      <c r="D49" s="303" t="s">
        <v>482</v>
      </c>
      <c r="E49" s="288">
        <v>125</v>
      </c>
      <c r="F49" s="304">
        <v>0</v>
      </c>
      <c r="G49" s="304">
        <v>125</v>
      </c>
      <c r="H49" s="304">
        <v>50</v>
      </c>
      <c r="I49" s="304">
        <v>75</v>
      </c>
      <c r="J49" s="304">
        <v>50</v>
      </c>
      <c r="K49" s="304">
        <v>125</v>
      </c>
      <c r="L49" s="304">
        <v>110</v>
      </c>
      <c r="M49" s="304">
        <v>15</v>
      </c>
      <c r="N49" s="305">
        <v>50</v>
      </c>
      <c r="O49" s="306">
        <v>65</v>
      </c>
      <c r="P49" s="306">
        <v>10</v>
      </c>
      <c r="Q49" s="288">
        <v>55</v>
      </c>
      <c r="R49" s="305">
        <v>100</v>
      </c>
      <c r="S49" s="306">
        <v>155</v>
      </c>
      <c r="T49" s="306">
        <v>64</v>
      </c>
      <c r="U49" s="288">
        <v>91</v>
      </c>
      <c r="V49" s="305">
        <v>0</v>
      </c>
      <c r="W49" s="306">
        <v>91</v>
      </c>
      <c r="X49" s="306">
        <v>73</v>
      </c>
      <c r="Y49" s="288">
        <v>18</v>
      </c>
      <c r="Z49" s="305">
        <v>200</v>
      </c>
      <c r="AA49" s="306">
        <v>218</v>
      </c>
      <c r="AB49" s="306">
        <v>96</v>
      </c>
      <c r="AC49" s="288">
        <v>122</v>
      </c>
      <c r="AD49" s="305">
        <v>0</v>
      </c>
      <c r="AE49" s="288">
        <v>0</v>
      </c>
    </row>
    <row r="50" spans="1:31" ht="15" customHeight="1" thickBot="1" x14ac:dyDescent="0.3">
      <c r="A50" s="142">
        <v>12</v>
      </c>
      <c r="B50" s="265"/>
      <c r="C50" s="302" t="s">
        <v>483</v>
      </c>
      <c r="D50" s="303" t="s">
        <v>382</v>
      </c>
      <c r="E50" s="288">
        <v>50</v>
      </c>
      <c r="F50" s="304">
        <v>300</v>
      </c>
      <c r="G50" s="304">
        <v>350</v>
      </c>
      <c r="H50" s="304">
        <v>150</v>
      </c>
      <c r="I50" s="304">
        <v>200</v>
      </c>
      <c r="J50" s="304">
        <v>150</v>
      </c>
      <c r="K50" s="304">
        <v>350</v>
      </c>
      <c r="L50" s="304">
        <v>300</v>
      </c>
      <c r="M50" s="304">
        <v>50</v>
      </c>
      <c r="N50" s="305">
        <v>350</v>
      </c>
      <c r="O50" s="306">
        <v>400</v>
      </c>
      <c r="P50" s="306">
        <v>250</v>
      </c>
      <c r="Q50" s="288">
        <v>150</v>
      </c>
      <c r="R50" s="305">
        <v>150</v>
      </c>
      <c r="S50" s="306">
        <v>300</v>
      </c>
      <c r="T50" s="306">
        <v>200</v>
      </c>
      <c r="U50" s="288">
        <v>100</v>
      </c>
      <c r="V50" s="305">
        <v>150</v>
      </c>
      <c r="W50" s="306">
        <v>250</v>
      </c>
      <c r="X50" s="306">
        <v>164</v>
      </c>
      <c r="Y50" s="288">
        <v>86</v>
      </c>
      <c r="Z50" s="305">
        <v>200</v>
      </c>
      <c r="AA50" s="306">
        <v>286</v>
      </c>
      <c r="AB50" s="306">
        <v>200</v>
      </c>
      <c r="AC50" s="288">
        <v>86</v>
      </c>
      <c r="AD50" s="305">
        <v>0</v>
      </c>
      <c r="AE50" s="288">
        <v>0</v>
      </c>
    </row>
    <row r="51" spans="1:31" ht="15" customHeight="1" thickBot="1" x14ac:dyDescent="0.3">
      <c r="A51" s="142">
        <v>13</v>
      </c>
      <c r="B51" s="265"/>
      <c r="C51" s="302" t="s">
        <v>484</v>
      </c>
      <c r="D51" s="303" t="s">
        <v>485</v>
      </c>
      <c r="E51" s="288">
        <v>67</v>
      </c>
      <c r="F51" s="304">
        <v>0</v>
      </c>
      <c r="G51" s="304">
        <v>67</v>
      </c>
      <c r="H51" s="304">
        <v>42</v>
      </c>
      <c r="I51" s="304">
        <v>25</v>
      </c>
      <c r="J51" s="304">
        <v>50</v>
      </c>
      <c r="K51" s="304">
        <v>75</v>
      </c>
      <c r="L51" s="304">
        <v>57</v>
      </c>
      <c r="M51" s="304">
        <v>18</v>
      </c>
      <c r="N51" s="305">
        <v>50</v>
      </c>
      <c r="O51" s="306">
        <v>68</v>
      </c>
      <c r="P51" s="306">
        <v>18</v>
      </c>
      <c r="Q51" s="288">
        <v>50</v>
      </c>
      <c r="R51" s="305">
        <v>300</v>
      </c>
      <c r="S51" s="306">
        <v>350</v>
      </c>
      <c r="T51" s="306">
        <v>310</v>
      </c>
      <c r="U51" s="288">
        <v>40</v>
      </c>
      <c r="V51" s="305">
        <v>150</v>
      </c>
      <c r="W51" s="306">
        <v>190</v>
      </c>
      <c r="X51" s="306">
        <v>150</v>
      </c>
      <c r="Y51" s="288">
        <v>40</v>
      </c>
      <c r="Z51" s="305">
        <v>500</v>
      </c>
      <c r="AA51" s="306">
        <v>540</v>
      </c>
      <c r="AB51" s="306">
        <v>390</v>
      </c>
      <c r="AC51" s="288">
        <v>150</v>
      </c>
      <c r="AD51" s="305">
        <v>0</v>
      </c>
      <c r="AE51" s="288">
        <v>0</v>
      </c>
    </row>
    <row r="52" spans="1:31" ht="15" customHeight="1" thickBot="1" x14ac:dyDescent="0.3">
      <c r="A52" s="142">
        <v>14</v>
      </c>
      <c r="B52" s="265"/>
      <c r="C52" s="302" t="s">
        <v>486</v>
      </c>
      <c r="D52" s="303" t="s">
        <v>487</v>
      </c>
      <c r="E52" s="288">
        <v>100</v>
      </c>
      <c r="F52" s="304">
        <v>150</v>
      </c>
      <c r="G52" s="304">
        <v>250</v>
      </c>
      <c r="H52" s="304">
        <v>200</v>
      </c>
      <c r="I52" s="304">
        <v>50</v>
      </c>
      <c r="J52" s="304">
        <v>200</v>
      </c>
      <c r="K52" s="304">
        <v>250</v>
      </c>
      <c r="L52" s="304">
        <v>136</v>
      </c>
      <c r="M52" s="304">
        <v>114</v>
      </c>
      <c r="N52" s="305">
        <v>150</v>
      </c>
      <c r="O52" s="306">
        <v>264</v>
      </c>
      <c r="P52" s="306">
        <v>150</v>
      </c>
      <c r="Q52" s="288">
        <v>114</v>
      </c>
      <c r="R52" s="305">
        <v>100</v>
      </c>
      <c r="S52" s="306">
        <v>214</v>
      </c>
      <c r="T52" s="306">
        <v>100</v>
      </c>
      <c r="U52" s="288">
        <v>114</v>
      </c>
      <c r="V52" s="305">
        <v>200</v>
      </c>
      <c r="W52" s="306">
        <v>314</v>
      </c>
      <c r="X52" s="306">
        <v>114</v>
      </c>
      <c r="Y52" s="288">
        <v>200</v>
      </c>
      <c r="Z52" s="305">
        <v>100</v>
      </c>
      <c r="AA52" s="306">
        <v>300</v>
      </c>
      <c r="AB52" s="306">
        <v>150</v>
      </c>
      <c r="AC52" s="288">
        <v>150</v>
      </c>
      <c r="AD52" s="305">
        <v>0</v>
      </c>
      <c r="AE52" s="288">
        <v>0</v>
      </c>
    </row>
    <row r="53" spans="1:31" ht="15" customHeight="1" thickBot="1" x14ac:dyDescent="0.3">
      <c r="A53" s="289">
        <v>15</v>
      </c>
      <c r="B53" s="271"/>
      <c r="C53" s="307" t="s">
        <v>488</v>
      </c>
      <c r="D53" s="303" t="s">
        <v>489</v>
      </c>
      <c r="E53" s="288">
        <v>0</v>
      </c>
      <c r="F53" s="304">
        <v>200</v>
      </c>
      <c r="G53" s="304">
        <v>200</v>
      </c>
      <c r="H53" s="304">
        <v>69</v>
      </c>
      <c r="I53" s="304">
        <v>131</v>
      </c>
      <c r="J53" s="304">
        <v>0</v>
      </c>
      <c r="K53" s="304">
        <v>131</v>
      </c>
      <c r="L53" s="304">
        <v>91</v>
      </c>
      <c r="M53" s="304">
        <v>40</v>
      </c>
      <c r="N53" s="305">
        <v>150</v>
      </c>
      <c r="O53" s="306">
        <v>190</v>
      </c>
      <c r="P53" s="306">
        <v>40</v>
      </c>
      <c r="Q53" s="288">
        <v>150</v>
      </c>
      <c r="R53" s="305">
        <v>100</v>
      </c>
      <c r="S53" s="306">
        <v>250</v>
      </c>
      <c r="T53" s="306">
        <v>200</v>
      </c>
      <c r="U53" s="288">
        <v>50</v>
      </c>
      <c r="V53" s="305">
        <v>100</v>
      </c>
      <c r="W53" s="306">
        <v>150</v>
      </c>
      <c r="X53" s="306">
        <v>100</v>
      </c>
      <c r="Y53" s="288">
        <v>50</v>
      </c>
      <c r="Z53" s="305">
        <v>100</v>
      </c>
      <c r="AA53" s="306">
        <v>150</v>
      </c>
      <c r="AB53" s="306">
        <v>66</v>
      </c>
      <c r="AC53" s="288">
        <v>84</v>
      </c>
      <c r="AD53" s="305">
        <v>0</v>
      </c>
      <c r="AE53" s="288">
        <v>0</v>
      </c>
    </row>
    <row r="54" spans="1:31" ht="15" customHeight="1" thickBot="1" x14ac:dyDescent="0.3">
      <c r="A54" s="278" t="s">
        <v>490</v>
      </c>
      <c r="B54" s="279"/>
      <c r="C54" s="308"/>
      <c r="D54" s="279"/>
      <c r="E54" s="301">
        <v>1419</v>
      </c>
      <c r="F54" s="309">
        <v>1750</v>
      </c>
      <c r="G54" s="309">
        <v>3169</v>
      </c>
      <c r="H54" s="309">
        <v>1941</v>
      </c>
      <c r="I54" s="310">
        <v>1153</v>
      </c>
      <c r="J54" s="301">
        <v>1900</v>
      </c>
      <c r="K54" s="309">
        <v>3053</v>
      </c>
      <c r="L54" s="309">
        <v>1963</v>
      </c>
      <c r="M54" s="310">
        <v>1090</v>
      </c>
      <c r="N54" s="301">
        <v>2100</v>
      </c>
      <c r="O54" s="309">
        <v>3190</v>
      </c>
      <c r="P54" s="309">
        <v>1858</v>
      </c>
      <c r="Q54" s="310">
        <v>1332</v>
      </c>
      <c r="R54" s="301">
        <v>2525</v>
      </c>
      <c r="S54" s="309">
        <v>3857</v>
      </c>
      <c r="T54" s="309">
        <v>2446</v>
      </c>
      <c r="U54" s="310">
        <v>1411</v>
      </c>
      <c r="V54" s="301">
        <f t="shared" ref="V54:AE54" si="6">SUM(V39:V53)</f>
        <v>1950</v>
      </c>
      <c r="W54" s="301">
        <f t="shared" si="6"/>
        <v>3361</v>
      </c>
      <c r="X54" s="301">
        <f t="shared" si="6"/>
        <v>2203</v>
      </c>
      <c r="Y54" s="301">
        <f t="shared" si="6"/>
        <v>1158</v>
      </c>
      <c r="Z54" s="299">
        <f t="shared" si="6"/>
        <v>2950</v>
      </c>
      <c r="AA54" s="299">
        <f t="shared" si="6"/>
        <v>4108</v>
      </c>
      <c r="AB54" s="299">
        <f t="shared" si="6"/>
        <v>2334</v>
      </c>
      <c r="AC54" s="299">
        <f t="shared" si="6"/>
        <v>1724</v>
      </c>
      <c r="AD54" s="301">
        <f t="shared" si="6"/>
        <v>0</v>
      </c>
      <c r="AE54" s="301">
        <f t="shared" si="6"/>
        <v>0</v>
      </c>
    </row>
    <row r="55" spans="1:31" ht="15" customHeight="1" thickBot="1" x14ac:dyDescent="0.3">
      <c r="A55" s="129">
        <v>1</v>
      </c>
      <c r="B55" s="258" t="s">
        <v>491</v>
      </c>
      <c r="C55" s="311" t="s">
        <v>492</v>
      </c>
      <c r="D55" s="312" t="s">
        <v>493</v>
      </c>
      <c r="E55" s="288">
        <v>1200</v>
      </c>
      <c r="F55" s="304">
        <v>1400</v>
      </c>
      <c r="G55" s="304">
        <v>2600</v>
      </c>
      <c r="H55" s="304">
        <v>1100</v>
      </c>
      <c r="I55" s="304">
        <v>1500</v>
      </c>
      <c r="J55" s="304">
        <v>400</v>
      </c>
      <c r="K55" s="304">
        <v>1900</v>
      </c>
      <c r="L55" s="304">
        <v>850</v>
      </c>
      <c r="M55" s="304">
        <v>1050</v>
      </c>
      <c r="N55" s="305">
        <v>1000</v>
      </c>
      <c r="O55" s="306">
        <v>2050</v>
      </c>
      <c r="P55" s="306">
        <v>850</v>
      </c>
      <c r="Q55" s="288">
        <v>1200</v>
      </c>
      <c r="R55" s="305">
        <v>1250</v>
      </c>
      <c r="S55" s="306">
        <v>2450</v>
      </c>
      <c r="T55" s="306">
        <v>1000</v>
      </c>
      <c r="U55" s="288">
        <v>1450</v>
      </c>
      <c r="V55" s="305">
        <v>1000</v>
      </c>
      <c r="W55" s="306">
        <v>2450</v>
      </c>
      <c r="X55" s="306">
        <v>850</v>
      </c>
      <c r="Y55" s="288">
        <v>1600</v>
      </c>
      <c r="Z55" s="305">
        <v>2000</v>
      </c>
      <c r="AA55" s="306">
        <v>3600</v>
      </c>
      <c r="AB55" s="306">
        <v>1350</v>
      </c>
      <c r="AC55" s="288">
        <v>2250</v>
      </c>
      <c r="AD55" s="305">
        <v>0</v>
      </c>
      <c r="AE55" s="288">
        <f>(AD55/50)</f>
        <v>0</v>
      </c>
    </row>
    <row r="56" spans="1:31" ht="15" customHeight="1" thickBot="1" x14ac:dyDescent="0.3">
      <c r="A56" s="142">
        <v>2</v>
      </c>
      <c r="B56" s="265"/>
      <c r="C56" s="302" t="s">
        <v>494</v>
      </c>
      <c r="D56" s="303" t="s">
        <v>495</v>
      </c>
      <c r="E56" s="288">
        <v>50</v>
      </c>
      <c r="F56" s="304">
        <v>0</v>
      </c>
      <c r="G56" s="304">
        <v>50</v>
      </c>
      <c r="H56" s="304">
        <v>0</v>
      </c>
      <c r="I56" s="304">
        <v>50</v>
      </c>
      <c r="J56" s="304">
        <v>0</v>
      </c>
      <c r="K56" s="304">
        <v>50</v>
      </c>
      <c r="L56" s="304">
        <v>0</v>
      </c>
      <c r="M56" s="304">
        <v>50</v>
      </c>
      <c r="N56" s="305">
        <v>0</v>
      </c>
      <c r="O56" s="306">
        <v>50</v>
      </c>
      <c r="P56" s="306">
        <v>0</v>
      </c>
      <c r="Q56" s="288">
        <v>50</v>
      </c>
      <c r="R56" s="305">
        <v>0</v>
      </c>
      <c r="S56" s="306">
        <v>50</v>
      </c>
      <c r="T56" s="306">
        <v>0</v>
      </c>
      <c r="U56" s="288">
        <v>50</v>
      </c>
      <c r="V56" s="305">
        <v>0</v>
      </c>
      <c r="W56" s="306">
        <v>50</v>
      </c>
      <c r="X56" s="306">
        <v>0</v>
      </c>
      <c r="Y56" s="288">
        <v>50</v>
      </c>
      <c r="Z56" s="305">
        <v>0</v>
      </c>
      <c r="AA56" s="306">
        <v>50</v>
      </c>
      <c r="AB56" s="306">
        <v>0</v>
      </c>
      <c r="AC56" s="288">
        <v>50</v>
      </c>
      <c r="AD56" s="305">
        <v>0</v>
      </c>
      <c r="AE56" s="288">
        <f t="shared" ref="AE56:AE61" si="7">(AD56/50)</f>
        <v>0</v>
      </c>
    </row>
    <row r="57" spans="1:31" ht="15" customHeight="1" thickBot="1" x14ac:dyDescent="0.3">
      <c r="A57" s="142">
        <v>3</v>
      </c>
      <c r="B57" s="265"/>
      <c r="C57" s="302" t="s">
        <v>496</v>
      </c>
      <c r="D57" s="303" t="s">
        <v>497</v>
      </c>
      <c r="E57" s="288">
        <v>0</v>
      </c>
      <c r="F57" s="304">
        <v>50</v>
      </c>
      <c r="G57" s="304">
        <v>50</v>
      </c>
      <c r="H57" s="304">
        <v>4</v>
      </c>
      <c r="I57" s="304">
        <v>46</v>
      </c>
      <c r="J57" s="304">
        <v>0</v>
      </c>
      <c r="K57" s="304">
        <v>46</v>
      </c>
      <c r="L57" s="304">
        <v>21</v>
      </c>
      <c r="M57" s="304">
        <v>25</v>
      </c>
      <c r="N57" s="305">
        <v>0</v>
      </c>
      <c r="O57" s="306">
        <v>25</v>
      </c>
      <c r="P57" s="306">
        <v>0</v>
      </c>
      <c r="Q57" s="288">
        <v>25</v>
      </c>
      <c r="R57" s="305">
        <v>0</v>
      </c>
      <c r="S57" s="306">
        <v>25</v>
      </c>
      <c r="T57" s="306">
        <v>25</v>
      </c>
      <c r="U57" s="288">
        <v>0</v>
      </c>
      <c r="V57" s="305">
        <v>50</v>
      </c>
      <c r="W57" s="306">
        <v>50</v>
      </c>
      <c r="X57" s="306">
        <v>0</v>
      </c>
      <c r="Y57" s="288">
        <v>50</v>
      </c>
      <c r="Z57" s="305">
        <v>0</v>
      </c>
      <c r="AA57" s="306">
        <v>50</v>
      </c>
      <c r="AB57" s="306">
        <v>10</v>
      </c>
      <c r="AC57" s="288">
        <v>40</v>
      </c>
      <c r="AD57" s="305">
        <v>0</v>
      </c>
      <c r="AE57" s="288">
        <f t="shared" si="7"/>
        <v>0</v>
      </c>
    </row>
    <row r="58" spans="1:31" ht="15" customHeight="1" thickBot="1" x14ac:dyDescent="0.3">
      <c r="A58" s="142">
        <v>4</v>
      </c>
      <c r="B58" s="265"/>
      <c r="C58" s="302" t="s">
        <v>498</v>
      </c>
      <c r="D58" s="303" t="s">
        <v>499</v>
      </c>
      <c r="E58" s="288">
        <v>65</v>
      </c>
      <c r="F58" s="304">
        <v>100</v>
      </c>
      <c r="G58" s="304">
        <v>165</v>
      </c>
      <c r="H58" s="304">
        <v>115</v>
      </c>
      <c r="I58" s="304">
        <v>50</v>
      </c>
      <c r="J58" s="304">
        <v>50</v>
      </c>
      <c r="K58" s="304">
        <v>100</v>
      </c>
      <c r="L58" s="304">
        <v>70</v>
      </c>
      <c r="M58" s="304">
        <v>30</v>
      </c>
      <c r="N58" s="305">
        <v>50</v>
      </c>
      <c r="O58" s="306">
        <v>80</v>
      </c>
      <c r="P58" s="306">
        <v>20</v>
      </c>
      <c r="Q58" s="288">
        <v>60</v>
      </c>
      <c r="R58" s="305">
        <v>0</v>
      </c>
      <c r="S58" s="306">
        <v>60</v>
      </c>
      <c r="T58" s="306">
        <v>60</v>
      </c>
      <c r="U58" s="288">
        <v>0</v>
      </c>
      <c r="V58" s="305">
        <v>100</v>
      </c>
      <c r="W58" s="306">
        <v>100</v>
      </c>
      <c r="X58" s="306">
        <v>50</v>
      </c>
      <c r="Y58" s="288">
        <v>50</v>
      </c>
      <c r="Z58" s="305">
        <v>100</v>
      </c>
      <c r="AA58" s="306">
        <v>150</v>
      </c>
      <c r="AB58" s="306">
        <v>100</v>
      </c>
      <c r="AC58" s="288">
        <v>50</v>
      </c>
      <c r="AD58" s="305">
        <v>0</v>
      </c>
      <c r="AE58" s="288">
        <f t="shared" si="7"/>
        <v>0</v>
      </c>
    </row>
    <row r="59" spans="1:31" ht="15" customHeight="1" thickBot="1" x14ac:dyDescent="0.3">
      <c r="A59" s="142">
        <v>5</v>
      </c>
      <c r="B59" s="265"/>
      <c r="C59" s="302" t="s">
        <v>500</v>
      </c>
      <c r="D59" s="303" t="s">
        <v>501</v>
      </c>
      <c r="E59" s="288">
        <v>90</v>
      </c>
      <c r="F59" s="304">
        <v>100</v>
      </c>
      <c r="G59" s="304">
        <v>190</v>
      </c>
      <c r="H59" s="304">
        <v>109</v>
      </c>
      <c r="I59" s="304">
        <v>81</v>
      </c>
      <c r="J59" s="304">
        <v>50</v>
      </c>
      <c r="K59" s="304">
        <v>131</v>
      </c>
      <c r="L59" s="304">
        <v>54</v>
      </c>
      <c r="M59" s="304">
        <v>77</v>
      </c>
      <c r="N59" s="305">
        <v>300</v>
      </c>
      <c r="O59" s="306">
        <v>377</v>
      </c>
      <c r="P59" s="306">
        <v>232</v>
      </c>
      <c r="Q59" s="288">
        <v>145</v>
      </c>
      <c r="R59" s="305">
        <v>100</v>
      </c>
      <c r="S59" s="306">
        <v>245</v>
      </c>
      <c r="T59" s="306">
        <v>198</v>
      </c>
      <c r="U59" s="288">
        <v>47</v>
      </c>
      <c r="V59" s="305">
        <v>200</v>
      </c>
      <c r="W59" s="306">
        <v>247</v>
      </c>
      <c r="X59" s="306">
        <v>139</v>
      </c>
      <c r="Y59" s="288">
        <v>108</v>
      </c>
      <c r="Z59" s="305">
        <v>200</v>
      </c>
      <c r="AA59" s="306">
        <v>308</v>
      </c>
      <c r="AB59" s="306">
        <v>156</v>
      </c>
      <c r="AC59" s="288">
        <v>152</v>
      </c>
      <c r="AD59" s="305">
        <v>0</v>
      </c>
      <c r="AE59" s="288">
        <f t="shared" si="7"/>
        <v>0</v>
      </c>
    </row>
    <row r="60" spans="1:31" ht="15" customHeight="1" thickBot="1" x14ac:dyDescent="0.3">
      <c r="A60" s="142">
        <v>6</v>
      </c>
      <c r="B60" s="265"/>
      <c r="C60" s="302" t="s">
        <v>502</v>
      </c>
      <c r="D60" s="303" t="s">
        <v>503</v>
      </c>
      <c r="E60" s="288">
        <v>7</v>
      </c>
      <c r="F60" s="304">
        <v>200</v>
      </c>
      <c r="G60" s="304">
        <v>207</v>
      </c>
      <c r="H60" s="304">
        <v>107</v>
      </c>
      <c r="I60" s="304">
        <v>100</v>
      </c>
      <c r="J60" s="304">
        <v>100</v>
      </c>
      <c r="K60" s="304">
        <v>200</v>
      </c>
      <c r="L60" s="304">
        <v>100</v>
      </c>
      <c r="M60" s="304">
        <v>100</v>
      </c>
      <c r="N60" s="305">
        <v>50</v>
      </c>
      <c r="O60" s="306">
        <v>150</v>
      </c>
      <c r="P60" s="306">
        <v>100</v>
      </c>
      <c r="Q60" s="288">
        <v>50</v>
      </c>
      <c r="R60" s="305">
        <v>200</v>
      </c>
      <c r="S60" s="306">
        <v>250</v>
      </c>
      <c r="T60" s="306">
        <v>100</v>
      </c>
      <c r="U60" s="288">
        <v>150</v>
      </c>
      <c r="V60" s="305">
        <v>0</v>
      </c>
      <c r="W60" s="306">
        <v>150</v>
      </c>
      <c r="X60" s="306">
        <v>99</v>
      </c>
      <c r="Y60" s="288">
        <v>51</v>
      </c>
      <c r="Z60" s="305">
        <v>100</v>
      </c>
      <c r="AA60" s="306">
        <v>151</v>
      </c>
      <c r="AB60" s="306">
        <v>82</v>
      </c>
      <c r="AC60" s="288">
        <v>69</v>
      </c>
      <c r="AD60" s="305">
        <v>0</v>
      </c>
      <c r="AE60" s="288">
        <f t="shared" si="7"/>
        <v>0</v>
      </c>
    </row>
    <row r="61" spans="1:31" ht="15" customHeight="1" thickBot="1" x14ac:dyDescent="0.3">
      <c r="A61" s="289">
        <v>7</v>
      </c>
      <c r="B61" s="271"/>
      <c r="C61" s="307" t="s">
        <v>504</v>
      </c>
      <c r="D61" s="313" t="s">
        <v>505</v>
      </c>
      <c r="E61" s="288">
        <v>0</v>
      </c>
      <c r="F61" s="304">
        <v>0</v>
      </c>
      <c r="G61" s="304">
        <v>0</v>
      </c>
      <c r="H61" s="304">
        <v>0</v>
      </c>
      <c r="I61" s="304">
        <v>0</v>
      </c>
      <c r="J61" s="304">
        <v>0</v>
      </c>
      <c r="K61" s="304">
        <v>0</v>
      </c>
      <c r="L61" s="304">
        <v>0</v>
      </c>
      <c r="M61" s="304">
        <v>0</v>
      </c>
      <c r="N61" s="305">
        <v>0</v>
      </c>
      <c r="O61" s="306">
        <v>0</v>
      </c>
      <c r="P61" s="306">
        <v>0</v>
      </c>
      <c r="Q61" s="288">
        <v>0</v>
      </c>
      <c r="R61" s="305">
        <v>0</v>
      </c>
      <c r="S61" s="306">
        <v>0</v>
      </c>
      <c r="T61" s="306">
        <v>0</v>
      </c>
      <c r="U61" s="288">
        <v>0</v>
      </c>
      <c r="V61" s="305">
        <v>0</v>
      </c>
      <c r="W61" s="306">
        <v>0</v>
      </c>
      <c r="X61" s="306">
        <v>0</v>
      </c>
      <c r="Y61" s="288">
        <v>0</v>
      </c>
      <c r="Z61" s="305">
        <v>0</v>
      </c>
      <c r="AA61" s="306">
        <v>0</v>
      </c>
      <c r="AB61" s="306">
        <v>0</v>
      </c>
      <c r="AC61" s="288">
        <v>0</v>
      </c>
      <c r="AD61" s="305">
        <v>0</v>
      </c>
      <c r="AE61" s="288">
        <f t="shared" si="7"/>
        <v>0</v>
      </c>
    </row>
    <row r="62" spans="1:31" ht="15" customHeight="1" thickBot="1" x14ac:dyDescent="0.3">
      <c r="A62" s="278" t="s">
        <v>39</v>
      </c>
      <c r="B62" s="279"/>
      <c r="C62" s="314"/>
      <c r="D62" s="279"/>
      <c r="E62" s="301">
        <f>(E55+E56+E57+E58+E59+E60+E61)</f>
        <v>1412</v>
      </c>
      <c r="F62" s="309">
        <f t="shared" ref="F62:U62" si="8">(F55+F56+F57+F58+F59+F60+F61)</f>
        <v>1850</v>
      </c>
      <c r="G62" s="309">
        <f t="shared" si="8"/>
        <v>3262</v>
      </c>
      <c r="H62" s="309">
        <f t="shared" si="8"/>
        <v>1435</v>
      </c>
      <c r="I62" s="310">
        <f t="shared" si="8"/>
        <v>1827</v>
      </c>
      <c r="J62" s="301">
        <f t="shared" si="8"/>
        <v>600</v>
      </c>
      <c r="K62" s="309">
        <f t="shared" si="8"/>
        <v>2427</v>
      </c>
      <c r="L62" s="309">
        <f t="shared" si="8"/>
        <v>1095</v>
      </c>
      <c r="M62" s="310">
        <v>1332</v>
      </c>
      <c r="N62" s="301">
        <f t="shared" si="8"/>
        <v>1400</v>
      </c>
      <c r="O62" s="309">
        <f t="shared" si="8"/>
        <v>2732</v>
      </c>
      <c r="P62" s="309">
        <f>(P55+P56+P57+P58+P59+P60+P61)</f>
        <v>1202</v>
      </c>
      <c r="Q62" s="310">
        <f t="shared" si="8"/>
        <v>1530</v>
      </c>
      <c r="R62" s="301">
        <f t="shared" si="8"/>
        <v>1550</v>
      </c>
      <c r="S62" s="309">
        <f t="shared" si="8"/>
        <v>3080</v>
      </c>
      <c r="T62" s="309">
        <f t="shared" si="8"/>
        <v>1383</v>
      </c>
      <c r="U62" s="310">
        <f t="shared" si="8"/>
        <v>1697</v>
      </c>
      <c r="V62" s="301">
        <f>SUM(V55:V61)</f>
        <v>1350</v>
      </c>
      <c r="W62" s="301">
        <f t="shared" ref="W62:AE62" si="9">SUM(W55:W61)</f>
        <v>3047</v>
      </c>
      <c r="X62" s="301">
        <f t="shared" si="9"/>
        <v>1138</v>
      </c>
      <c r="Y62" s="301">
        <f t="shared" si="9"/>
        <v>1909</v>
      </c>
      <c r="Z62" s="301">
        <f t="shared" si="9"/>
        <v>2400</v>
      </c>
      <c r="AA62" s="301">
        <f t="shared" si="9"/>
        <v>4309</v>
      </c>
      <c r="AB62" s="301">
        <f t="shared" si="9"/>
        <v>1698</v>
      </c>
      <c r="AC62" s="315">
        <f t="shared" si="9"/>
        <v>2611</v>
      </c>
      <c r="AD62" s="301">
        <f t="shared" si="9"/>
        <v>0</v>
      </c>
      <c r="AE62" s="301">
        <f t="shared" si="9"/>
        <v>0</v>
      </c>
    </row>
    <row r="63" spans="1:31" ht="15" customHeight="1" thickBot="1" x14ac:dyDescent="0.3">
      <c r="A63" s="129">
        <v>1</v>
      </c>
      <c r="B63" s="258" t="s">
        <v>506</v>
      </c>
      <c r="C63" s="311" t="s">
        <v>507</v>
      </c>
      <c r="D63" s="303" t="s">
        <v>508</v>
      </c>
      <c r="E63" s="316">
        <v>0</v>
      </c>
      <c r="F63" s="304">
        <v>0</v>
      </c>
      <c r="G63" s="304">
        <v>0</v>
      </c>
      <c r="H63" s="304">
        <v>0</v>
      </c>
      <c r="I63" s="304">
        <v>0</v>
      </c>
      <c r="J63" s="304">
        <v>0</v>
      </c>
      <c r="K63" s="304">
        <v>0</v>
      </c>
      <c r="L63" s="304">
        <v>0</v>
      </c>
      <c r="M63" s="304">
        <v>0</v>
      </c>
      <c r="N63" s="304">
        <v>0</v>
      </c>
      <c r="O63" s="262">
        <v>0</v>
      </c>
      <c r="P63" s="262">
        <v>0</v>
      </c>
      <c r="Q63" s="263">
        <v>0</v>
      </c>
      <c r="R63" s="304">
        <v>0</v>
      </c>
      <c r="S63" s="262">
        <v>0</v>
      </c>
      <c r="T63" s="262">
        <v>0</v>
      </c>
      <c r="U63" s="263">
        <v>0</v>
      </c>
      <c r="V63" s="304">
        <v>0</v>
      </c>
      <c r="W63" s="262">
        <v>0</v>
      </c>
      <c r="X63" s="262">
        <v>0</v>
      </c>
      <c r="Y63" s="317">
        <v>0</v>
      </c>
      <c r="Z63" s="304">
        <v>0</v>
      </c>
      <c r="AA63" s="262">
        <v>0</v>
      </c>
      <c r="AB63" s="262">
        <v>0</v>
      </c>
      <c r="AC63" s="263">
        <v>0</v>
      </c>
      <c r="AD63" s="261">
        <v>0</v>
      </c>
      <c r="AE63" s="263">
        <f t="shared" ref="AE63:AE94" si="10">(AD63/50)</f>
        <v>0</v>
      </c>
    </row>
    <row r="64" spans="1:31" ht="15" customHeight="1" thickBot="1" x14ac:dyDescent="0.3">
      <c r="A64" s="142">
        <v>2</v>
      </c>
      <c r="B64" s="265"/>
      <c r="C64" s="302" t="s">
        <v>509</v>
      </c>
      <c r="D64" s="303" t="s">
        <v>510</v>
      </c>
      <c r="E64" s="316">
        <v>416</v>
      </c>
      <c r="F64" s="304">
        <v>500</v>
      </c>
      <c r="G64" s="304">
        <v>916</v>
      </c>
      <c r="H64" s="304">
        <v>418</v>
      </c>
      <c r="I64" s="304">
        <v>498</v>
      </c>
      <c r="J64" s="304">
        <v>600</v>
      </c>
      <c r="K64" s="304">
        <v>1098</v>
      </c>
      <c r="L64" s="304">
        <v>506</v>
      </c>
      <c r="M64" s="304">
        <v>592</v>
      </c>
      <c r="N64" s="304">
        <v>500</v>
      </c>
      <c r="O64" s="262">
        <v>1092</v>
      </c>
      <c r="P64" s="262">
        <v>700</v>
      </c>
      <c r="Q64" s="263">
        <v>392</v>
      </c>
      <c r="R64" s="304">
        <v>1000</v>
      </c>
      <c r="S64" s="262">
        <v>1392</v>
      </c>
      <c r="T64" s="262">
        <v>732</v>
      </c>
      <c r="U64" s="263">
        <v>660</v>
      </c>
      <c r="V64" s="304">
        <v>500</v>
      </c>
      <c r="W64" s="262">
        <v>1160</v>
      </c>
      <c r="X64" s="262">
        <v>765</v>
      </c>
      <c r="Y64" s="317">
        <v>395</v>
      </c>
      <c r="Z64" s="316">
        <v>1000</v>
      </c>
      <c r="AA64" s="268">
        <v>1395</v>
      </c>
      <c r="AB64" s="268">
        <v>789</v>
      </c>
      <c r="AC64" s="269">
        <v>606</v>
      </c>
      <c r="AD64" s="261">
        <v>0</v>
      </c>
      <c r="AE64" s="263">
        <f t="shared" si="10"/>
        <v>0</v>
      </c>
    </row>
    <row r="65" spans="1:31" ht="15" customHeight="1" thickBot="1" x14ac:dyDescent="0.3">
      <c r="A65" s="142">
        <v>3</v>
      </c>
      <c r="B65" s="265"/>
      <c r="C65" s="302" t="s">
        <v>511</v>
      </c>
      <c r="D65" s="303" t="s">
        <v>512</v>
      </c>
      <c r="E65" s="288">
        <v>0</v>
      </c>
      <c r="F65" s="304">
        <v>0</v>
      </c>
      <c r="G65" s="304">
        <v>0</v>
      </c>
      <c r="H65" s="304">
        <v>0</v>
      </c>
      <c r="I65" s="304">
        <v>0</v>
      </c>
      <c r="J65" s="304">
        <v>0</v>
      </c>
      <c r="K65" s="304">
        <v>0</v>
      </c>
      <c r="L65" s="304">
        <v>0</v>
      </c>
      <c r="M65" s="304">
        <v>0</v>
      </c>
      <c r="N65" s="304">
        <v>0</v>
      </c>
      <c r="O65" s="262">
        <v>0</v>
      </c>
      <c r="P65" s="262">
        <v>0</v>
      </c>
      <c r="Q65" s="263">
        <v>0</v>
      </c>
      <c r="R65" s="304">
        <v>0</v>
      </c>
      <c r="S65" s="262">
        <v>0</v>
      </c>
      <c r="T65" s="262">
        <v>0</v>
      </c>
      <c r="U65" s="263">
        <v>0</v>
      </c>
      <c r="V65" s="304">
        <v>0</v>
      </c>
      <c r="W65" s="262">
        <v>0</v>
      </c>
      <c r="X65" s="262">
        <v>0</v>
      </c>
      <c r="Y65" s="317">
        <v>0</v>
      </c>
      <c r="Z65" s="316">
        <v>0</v>
      </c>
      <c r="AA65" s="268">
        <v>0</v>
      </c>
      <c r="AB65" s="268">
        <v>0</v>
      </c>
      <c r="AC65" s="269">
        <v>0</v>
      </c>
      <c r="AD65" s="261">
        <v>0</v>
      </c>
      <c r="AE65" s="263">
        <f t="shared" si="10"/>
        <v>0</v>
      </c>
    </row>
    <row r="66" spans="1:31" ht="15" customHeight="1" thickBot="1" x14ac:dyDescent="0.3">
      <c r="A66" s="142">
        <v>4</v>
      </c>
      <c r="B66" s="265"/>
      <c r="C66" s="302" t="s">
        <v>513</v>
      </c>
      <c r="D66" s="303" t="s">
        <v>514</v>
      </c>
      <c r="E66" s="288">
        <v>0</v>
      </c>
      <c r="F66" s="304">
        <v>0</v>
      </c>
      <c r="G66" s="304">
        <v>0</v>
      </c>
      <c r="H66" s="304">
        <v>0</v>
      </c>
      <c r="I66" s="304">
        <v>0</v>
      </c>
      <c r="J66" s="304">
        <v>0</v>
      </c>
      <c r="K66" s="304">
        <v>0</v>
      </c>
      <c r="L66" s="304">
        <v>0</v>
      </c>
      <c r="M66" s="304">
        <v>0</v>
      </c>
      <c r="N66" s="304">
        <v>0</v>
      </c>
      <c r="O66" s="262">
        <v>0</v>
      </c>
      <c r="P66" s="262">
        <v>0</v>
      </c>
      <c r="Q66" s="263">
        <v>0</v>
      </c>
      <c r="R66" s="304">
        <v>0</v>
      </c>
      <c r="S66" s="262">
        <v>0</v>
      </c>
      <c r="T66" s="262">
        <v>0</v>
      </c>
      <c r="U66" s="263">
        <v>0</v>
      </c>
      <c r="V66" s="304">
        <v>0</v>
      </c>
      <c r="W66" s="262">
        <v>0</v>
      </c>
      <c r="X66" s="262">
        <v>0</v>
      </c>
      <c r="Y66" s="317">
        <v>0</v>
      </c>
      <c r="Z66" s="316">
        <v>0</v>
      </c>
      <c r="AA66" s="268">
        <v>0</v>
      </c>
      <c r="AB66" s="268">
        <v>0</v>
      </c>
      <c r="AC66" s="269">
        <v>0</v>
      </c>
      <c r="AD66" s="261">
        <v>0</v>
      </c>
      <c r="AE66" s="263">
        <f t="shared" si="10"/>
        <v>0</v>
      </c>
    </row>
    <row r="67" spans="1:31" ht="15" customHeight="1" thickBot="1" x14ac:dyDescent="0.3">
      <c r="A67" s="142">
        <v>5</v>
      </c>
      <c r="B67" s="265"/>
      <c r="C67" s="302" t="s">
        <v>515</v>
      </c>
      <c r="D67" s="303" t="s">
        <v>516</v>
      </c>
      <c r="E67" s="288">
        <v>100</v>
      </c>
      <c r="F67" s="304">
        <v>150</v>
      </c>
      <c r="G67" s="304">
        <v>250</v>
      </c>
      <c r="H67" s="304">
        <v>100</v>
      </c>
      <c r="I67" s="304">
        <v>150</v>
      </c>
      <c r="J67" s="304">
        <v>0</v>
      </c>
      <c r="K67" s="304">
        <v>150</v>
      </c>
      <c r="L67" s="304">
        <v>0</v>
      </c>
      <c r="M67" s="304">
        <v>150</v>
      </c>
      <c r="N67" s="304">
        <v>0</v>
      </c>
      <c r="O67" s="262">
        <v>150</v>
      </c>
      <c r="P67" s="262">
        <v>100</v>
      </c>
      <c r="Q67" s="263">
        <v>50</v>
      </c>
      <c r="R67" s="304">
        <v>0</v>
      </c>
      <c r="S67" s="262">
        <v>50</v>
      </c>
      <c r="T67" s="262">
        <v>0</v>
      </c>
      <c r="U67" s="263">
        <v>50</v>
      </c>
      <c r="V67" s="304">
        <v>0</v>
      </c>
      <c r="W67" s="262">
        <v>50</v>
      </c>
      <c r="X67" s="262">
        <v>0</v>
      </c>
      <c r="Y67" s="317">
        <v>50</v>
      </c>
      <c r="Z67" s="316">
        <v>50</v>
      </c>
      <c r="AA67" s="268">
        <v>100</v>
      </c>
      <c r="AB67" s="268">
        <v>50</v>
      </c>
      <c r="AC67" s="269">
        <v>50</v>
      </c>
      <c r="AD67" s="261">
        <v>0</v>
      </c>
      <c r="AE67" s="263">
        <f t="shared" si="10"/>
        <v>0</v>
      </c>
    </row>
    <row r="68" spans="1:31" ht="15" customHeight="1" thickBot="1" x14ac:dyDescent="0.3">
      <c r="A68" s="142">
        <v>6</v>
      </c>
      <c r="B68" s="265"/>
      <c r="C68" s="302" t="s">
        <v>517</v>
      </c>
      <c r="D68" s="303" t="s">
        <v>518</v>
      </c>
      <c r="E68" s="288">
        <v>50</v>
      </c>
      <c r="F68" s="304">
        <v>100</v>
      </c>
      <c r="G68" s="304">
        <v>150</v>
      </c>
      <c r="H68" s="304">
        <v>0</v>
      </c>
      <c r="I68" s="304">
        <v>150</v>
      </c>
      <c r="J68" s="304">
        <v>50</v>
      </c>
      <c r="K68" s="304">
        <v>200</v>
      </c>
      <c r="L68" s="304">
        <v>50</v>
      </c>
      <c r="M68" s="304">
        <v>150</v>
      </c>
      <c r="N68" s="304">
        <v>100</v>
      </c>
      <c r="O68" s="262">
        <v>250</v>
      </c>
      <c r="P68" s="262">
        <v>100</v>
      </c>
      <c r="Q68" s="263">
        <v>150</v>
      </c>
      <c r="R68" s="304">
        <v>100</v>
      </c>
      <c r="S68" s="262">
        <v>250</v>
      </c>
      <c r="T68" s="262">
        <v>100</v>
      </c>
      <c r="U68" s="263">
        <v>150</v>
      </c>
      <c r="V68" s="304">
        <v>50</v>
      </c>
      <c r="W68" s="262">
        <v>200</v>
      </c>
      <c r="X68" s="262">
        <v>50</v>
      </c>
      <c r="Y68" s="317">
        <v>150</v>
      </c>
      <c r="Z68" s="316">
        <v>150</v>
      </c>
      <c r="AA68" s="268">
        <v>300</v>
      </c>
      <c r="AB68" s="268">
        <v>150</v>
      </c>
      <c r="AC68" s="269">
        <v>150</v>
      </c>
      <c r="AD68" s="261">
        <v>0</v>
      </c>
      <c r="AE68" s="263">
        <f t="shared" si="10"/>
        <v>0</v>
      </c>
    </row>
    <row r="69" spans="1:31" ht="15" customHeight="1" thickBot="1" x14ac:dyDescent="0.3">
      <c r="A69" s="142">
        <v>7</v>
      </c>
      <c r="B69" s="265"/>
      <c r="C69" s="302" t="s">
        <v>519</v>
      </c>
      <c r="D69" s="303" t="s">
        <v>520</v>
      </c>
      <c r="E69" s="288">
        <v>101</v>
      </c>
      <c r="F69" s="304">
        <v>50</v>
      </c>
      <c r="G69" s="304">
        <v>151</v>
      </c>
      <c r="H69" s="304">
        <v>101</v>
      </c>
      <c r="I69" s="304">
        <v>50</v>
      </c>
      <c r="J69" s="304">
        <v>0</v>
      </c>
      <c r="K69" s="304">
        <v>50</v>
      </c>
      <c r="L69" s="304">
        <v>50</v>
      </c>
      <c r="M69" s="304">
        <v>0</v>
      </c>
      <c r="N69" s="304">
        <v>200</v>
      </c>
      <c r="O69" s="262">
        <v>200</v>
      </c>
      <c r="P69" s="262">
        <v>100</v>
      </c>
      <c r="Q69" s="263">
        <v>100</v>
      </c>
      <c r="R69" s="304">
        <v>150</v>
      </c>
      <c r="S69" s="262">
        <v>250</v>
      </c>
      <c r="T69" s="262">
        <v>150</v>
      </c>
      <c r="U69" s="263">
        <v>100</v>
      </c>
      <c r="V69" s="304">
        <v>100</v>
      </c>
      <c r="W69" s="262">
        <v>200</v>
      </c>
      <c r="X69" s="262">
        <v>100</v>
      </c>
      <c r="Y69" s="317">
        <v>100</v>
      </c>
      <c r="Z69" s="316">
        <v>300</v>
      </c>
      <c r="AA69" s="268">
        <v>400</v>
      </c>
      <c r="AB69" s="268">
        <v>300</v>
      </c>
      <c r="AC69" s="269">
        <v>100</v>
      </c>
      <c r="AD69" s="261">
        <v>0</v>
      </c>
      <c r="AE69" s="263">
        <f t="shared" si="10"/>
        <v>0</v>
      </c>
    </row>
    <row r="70" spans="1:31" ht="15" customHeight="1" thickBot="1" x14ac:dyDescent="0.3">
      <c r="A70" s="142">
        <v>8</v>
      </c>
      <c r="B70" s="265"/>
      <c r="C70" s="302" t="s">
        <v>521</v>
      </c>
      <c r="D70" s="303" t="s">
        <v>522</v>
      </c>
      <c r="E70" s="288">
        <v>206</v>
      </c>
      <c r="F70" s="304">
        <v>100</v>
      </c>
      <c r="G70" s="304">
        <v>306</v>
      </c>
      <c r="H70" s="304">
        <v>100</v>
      </c>
      <c r="I70" s="304">
        <v>206</v>
      </c>
      <c r="J70" s="304">
        <v>250</v>
      </c>
      <c r="K70" s="304">
        <v>456</v>
      </c>
      <c r="L70" s="304">
        <v>250</v>
      </c>
      <c r="M70" s="304">
        <v>206</v>
      </c>
      <c r="N70" s="304">
        <v>300</v>
      </c>
      <c r="O70" s="262">
        <v>506</v>
      </c>
      <c r="P70" s="262">
        <v>300</v>
      </c>
      <c r="Q70" s="263">
        <v>206</v>
      </c>
      <c r="R70" s="304">
        <v>100</v>
      </c>
      <c r="S70" s="262">
        <v>306</v>
      </c>
      <c r="T70" s="262">
        <v>100</v>
      </c>
      <c r="U70" s="263">
        <v>206</v>
      </c>
      <c r="V70" s="304">
        <v>150</v>
      </c>
      <c r="W70" s="262">
        <v>356</v>
      </c>
      <c r="X70" s="262">
        <v>200</v>
      </c>
      <c r="Y70" s="317">
        <v>156</v>
      </c>
      <c r="Z70" s="316">
        <v>300</v>
      </c>
      <c r="AA70" s="268">
        <v>456</v>
      </c>
      <c r="AB70" s="268">
        <v>250</v>
      </c>
      <c r="AC70" s="269">
        <v>206</v>
      </c>
      <c r="AD70" s="261">
        <v>0</v>
      </c>
      <c r="AE70" s="263">
        <f t="shared" si="10"/>
        <v>0</v>
      </c>
    </row>
    <row r="71" spans="1:31" ht="15" customHeight="1" thickBot="1" x14ac:dyDescent="0.3">
      <c r="A71" s="142">
        <v>9</v>
      </c>
      <c r="B71" s="265"/>
      <c r="C71" s="302" t="s">
        <v>523</v>
      </c>
      <c r="D71" s="303" t="s">
        <v>524</v>
      </c>
      <c r="E71" s="288">
        <v>52</v>
      </c>
      <c r="F71" s="304">
        <v>150</v>
      </c>
      <c r="G71" s="304">
        <v>202</v>
      </c>
      <c r="H71" s="304">
        <v>50</v>
      </c>
      <c r="I71" s="304">
        <v>152</v>
      </c>
      <c r="J71" s="304">
        <v>200</v>
      </c>
      <c r="K71" s="304">
        <v>352</v>
      </c>
      <c r="L71" s="304">
        <v>200</v>
      </c>
      <c r="M71" s="304">
        <v>152</v>
      </c>
      <c r="N71" s="304">
        <v>100</v>
      </c>
      <c r="O71" s="262">
        <v>252</v>
      </c>
      <c r="P71" s="262">
        <v>150</v>
      </c>
      <c r="Q71" s="263">
        <v>102</v>
      </c>
      <c r="R71" s="304">
        <v>0</v>
      </c>
      <c r="S71" s="262">
        <v>102</v>
      </c>
      <c r="T71" s="262">
        <v>0</v>
      </c>
      <c r="U71" s="263">
        <v>102</v>
      </c>
      <c r="V71" s="304">
        <v>100</v>
      </c>
      <c r="W71" s="262">
        <v>202</v>
      </c>
      <c r="X71" s="262">
        <v>100</v>
      </c>
      <c r="Y71" s="317">
        <v>102</v>
      </c>
      <c r="Z71" s="316">
        <v>150</v>
      </c>
      <c r="AA71" s="268">
        <v>252</v>
      </c>
      <c r="AB71" s="268">
        <v>150</v>
      </c>
      <c r="AC71" s="269">
        <v>102</v>
      </c>
      <c r="AD71" s="261">
        <v>0</v>
      </c>
      <c r="AE71" s="263">
        <f t="shared" si="10"/>
        <v>0</v>
      </c>
    </row>
    <row r="72" spans="1:31" ht="15" customHeight="1" thickBot="1" x14ac:dyDescent="0.3">
      <c r="A72" s="142">
        <v>10</v>
      </c>
      <c r="B72" s="265"/>
      <c r="C72" s="302" t="s">
        <v>525</v>
      </c>
      <c r="D72" s="303" t="s">
        <v>526</v>
      </c>
      <c r="E72" s="288">
        <v>0</v>
      </c>
      <c r="F72" s="304">
        <v>0</v>
      </c>
      <c r="G72" s="304">
        <v>0</v>
      </c>
      <c r="H72" s="304">
        <v>0</v>
      </c>
      <c r="I72" s="304">
        <v>0</v>
      </c>
      <c r="J72" s="304">
        <v>0</v>
      </c>
      <c r="K72" s="304">
        <v>0</v>
      </c>
      <c r="L72" s="304">
        <v>0</v>
      </c>
      <c r="M72" s="304">
        <v>0</v>
      </c>
      <c r="N72" s="304">
        <v>0</v>
      </c>
      <c r="O72" s="262">
        <v>0</v>
      </c>
      <c r="P72" s="262">
        <v>0</v>
      </c>
      <c r="Q72" s="263">
        <v>0</v>
      </c>
      <c r="R72" s="304">
        <v>0</v>
      </c>
      <c r="S72" s="262">
        <v>0</v>
      </c>
      <c r="T72" s="262">
        <v>0</v>
      </c>
      <c r="U72" s="263">
        <v>0</v>
      </c>
      <c r="V72" s="304">
        <v>0</v>
      </c>
      <c r="W72" s="262">
        <v>0</v>
      </c>
      <c r="X72" s="262">
        <v>0</v>
      </c>
      <c r="Y72" s="317">
        <v>0</v>
      </c>
      <c r="Z72" s="316">
        <v>0</v>
      </c>
      <c r="AA72" s="268">
        <v>0</v>
      </c>
      <c r="AB72" s="268">
        <v>0</v>
      </c>
      <c r="AC72" s="269">
        <v>0</v>
      </c>
      <c r="AD72" s="261">
        <v>0</v>
      </c>
      <c r="AE72" s="263">
        <f t="shared" si="10"/>
        <v>0</v>
      </c>
    </row>
    <row r="73" spans="1:31" ht="15" customHeight="1" thickBot="1" x14ac:dyDescent="0.3">
      <c r="A73" s="142">
        <v>11</v>
      </c>
      <c r="B73" s="265"/>
      <c r="C73" s="302" t="s">
        <v>527</v>
      </c>
      <c r="D73" s="303" t="s">
        <v>528</v>
      </c>
      <c r="E73" s="288">
        <v>51</v>
      </c>
      <c r="F73" s="304">
        <v>200</v>
      </c>
      <c r="G73" s="304">
        <v>251</v>
      </c>
      <c r="H73" s="304">
        <v>100</v>
      </c>
      <c r="I73" s="304">
        <v>151</v>
      </c>
      <c r="J73" s="304">
        <v>250</v>
      </c>
      <c r="K73" s="304">
        <v>401</v>
      </c>
      <c r="L73" s="304">
        <v>250</v>
      </c>
      <c r="M73" s="304">
        <v>151</v>
      </c>
      <c r="N73" s="304">
        <v>150</v>
      </c>
      <c r="O73" s="262">
        <v>301</v>
      </c>
      <c r="P73" s="262">
        <v>150</v>
      </c>
      <c r="Q73" s="263">
        <v>151</v>
      </c>
      <c r="R73" s="304">
        <v>150</v>
      </c>
      <c r="S73" s="262">
        <v>301</v>
      </c>
      <c r="T73" s="262">
        <v>150</v>
      </c>
      <c r="U73" s="263">
        <v>151</v>
      </c>
      <c r="V73" s="304">
        <v>100</v>
      </c>
      <c r="W73" s="262">
        <v>251</v>
      </c>
      <c r="X73" s="262">
        <v>100</v>
      </c>
      <c r="Y73" s="317">
        <v>151</v>
      </c>
      <c r="Z73" s="316">
        <v>150</v>
      </c>
      <c r="AA73" s="268">
        <v>301</v>
      </c>
      <c r="AB73" s="268">
        <v>150</v>
      </c>
      <c r="AC73" s="269">
        <v>151</v>
      </c>
      <c r="AD73" s="261">
        <v>0</v>
      </c>
      <c r="AE73" s="263">
        <f t="shared" si="10"/>
        <v>0</v>
      </c>
    </row>
    <row r="74" spans="1:31" ht="15" customHeight="1" thickBot="1" x14ac:dyDescent="0.3">
      <c r="A74" s="142">
        <v>12</v>
      </c>
      <c r="B74" s="265"/>
      <c r="C74" s="302" t="s">
        <v>529</v>
      </c>
      <c r="D74" s="303" t="s">
        <v>530</v>
      </c>
      <c r="E74" s="288">
        <v>0</v>
      </c>
      <c r="F74" s="304">
        <v>0</v>
      </c>
      <c r="G74" s="304">
        <v>0</v>
      </c>
      <c r="H74" s="304">
        <v>0</v>
      </c>
      <c r="I74" s="304">
        <v>0</v>
      </c>
      <c r="J74" s="304">
        <v>0</v>
      </c>
      <c r="K74" s="304">
        <v>0</v>
      </c>
      <c r="L74" s="304">
        <v>0</v>
      </c>
      <c r="M74" s="304">
        <v>0</v>
      </c>
      <c r="N74" s="304">
        <v>0</v>
      </c>
      <c r="O74" s="262">
        <v>0</v>
      </c>
      <c r="P74" s="262">
        <v>0</v>
      </c>
      <c r="Q74" s="263">
        <v>0</v>
      </c>
      <c r="R74" s="304">
        <v>0</v>
      </c>
      <c r="S74" s="262">
        <v>0</v>
      </c>
      <c r="T74" s="262">
        <v>0</v>
      </c>
      <c r="U74" s="263">
        <v>0</v>
      </c>
      <c r="V74" s="304">
        <v>0</v>
      </c>
      <c r="W74" s="262">
        <v>0</v>
      </c>
      <c r="X74" s="262">
        <v>0</v>
      </c>
      <c r="Y74" s="317">
        <v>0</v>
      </c>
      <c r="Z74" s="316">
        <v>0</v>
      </c>
      <c r="AA74" s="268">
        <v>0</v>
      </c>
      <c r="AB74" s="268">
        <v>0</v>
      </c>
      <c r="AC74" s="269">
        <v>0</v>
      </c>
      <c r="AD74" s="261">
        <v>0</v>
      </c>
      <c r="AE74" s="263">
        <f t="shared" si="10"/>
        <v>0</v>
      </c>
    </row>
    <row r="75" spans="1:31" ht="15" customHeight="1" thickBot="1" x14ac:dyDescent="0.3">
      <c r="A75" s="142">
        <v>13</v>
      </c>
      <c r="B75" s="265"/>
      <c r="C75" s="302" t="s">
        <v>531</v>
      </c>
      <c r="D75" s="303" t="s">
        <v>532</v>
      </c>
      <c r="E75" s="288">
        <v>2</v>
      </c>
      <c r="F75" s="304">
        <v>0</v>
      </c>
      <c r="G75" s="304">
        <v>2</v>
      </c>
      <c r="H75" s="304">
        <v>0</v>
      </c>
      <c r="I75" s="304">
        <v>2</v>
      </c>
      <c r="J75" s="304">
        <v>0</v>
      </c>
      <c r="K75" s="304">
        <v>2</v>
      </c>
      <c r="L75" s="304">
        <v>0</v>
      </c>
      <c r="M75" s="304">
        <v>2</v>
      </c>
      <c r="N75" s="304">
        <v>0</v>
      </c>
      <c r="O75" s="262">
        <v>2</v>
      </c>
      <c r="P75" s="262">
        <v>0</v>
      </c>
      <c r="Q75" s="263">
        <v>2</v>
      </c>
      <c r="R75" s="304">
        <v>0</v>
      </c>
      <c r="S75" s="262">
        <v>2</v>
      </c>
      <c r="T75" s="262">
        <v>0</v>
      </c>
      <c r="U75" s="263">
        <v>2</v>
      </c>
      <c r="V75" s="304">
        <v>0</v>
      </c>
      <c r="W75" s="262">
        <v>2</v>
      </c>
      <c r="X75" s="262">
        <v>0</v>
      </c>
      <c r="Y75" s="317">
        <v>2</v>
      </c>
      <c r="Z75" s="316">
        <v>0</v>
      </c>
      <c r="AA75" s="268">
        <v>2</v>
      </c>
      <c r="AB75" s="268">
        <v>0</v>
      </c>
      <c r="AC75" s="269">
        <v>2</v>
      </c>
      <c r="AD75" s="261">
        <v>0</v>
      </c>
      <c r="AE75" s="263">
        <f t="shared" si="10"/>
        <v>0</v>
      </c>
    </row>
    <row r="76" spans="1:31" ht="15" customHeight="1" thickBot="1" x14ac:dyDescent="0.3">
      <c r="A76" s="142">
        <v>14</v>
      </c>
      <c r="B76" s="265"/>
      <c r="C76" s="302" t="s">
        <v>533</v>
      </c>
      <c r="D76" s="303" t="s">
        <v>534</v>
      </c>
      <c r="E76" s="288">
        <v>0</v>
      </c>
      <c r="F76" s="304">
        <v>0</v>
      </c>
      <c r="G76" s="304">
        <v>0</v>
      </c>
      <c r="H76" s="304">
        <v>0</v>
      </c>
      <c r="I76" s="304">
        <v>0</v>
      </c>
      <c r="J76" s="304">
        <v>0</v>
      </c>
      <c r="K76" s="304">
        <v>0</v>
      </c>
      <c r="L76" s="304">
        <v>0</v>
      </c>
      <c r="M76" s="304">
        <v>0</v>
      </c>
      <c r="N76" s="304">
        <v>0</v>
      </c>
      <c r="O76" s="262">
        <v>0</v>
      </c>
      <c r="P76" s="262">
        <v>0</v>
      </c>
      <c r="Q76" s="263">
        <v>0</v>
      </c>
      <c r="R76" s="304">
        <v>0</v>
      </c>
      <c r="S76" s="262">
        <v>0</v>
      </c>
      <c r="T76" s="262">
        <v>0</v>
      </c>
      <c r="U76" s="263">
        <v>0</v>
      </c>
      <c r="V76" s="304">
        <v>0</v>
      </c>
      <c r="W76" s="262">
        <v>0</v>
      </c>
      <c r="X76" s="262">
        <v>0</v>
      </c>
      <c r="Y76" s="317">
        <v>0</v>
      </c>
      <c r="Z76" s="316">
        <v>0</v>
      </c>
      <c r="AA76" s="268">
        <v>0</v>
      </c>
      <c r="AB76" s="268">
        <v>0</v>
      </c>
      <c r="AC76" s="269">
        <v>0</v>
      </c>
      <c r="AD76" s="261">
        <v>0</v>
      </c>
      <c r="AE76" s="263">
        <f t="shared" si="10"/>
        <v>0</v>
      </c>
    </row>
    <row r="77" spans="1:31" ht="15" customHeight="1" thickBot="1" x14ac:dyDescent="0.3">
      <c r="A77" s="142">
        <v>15</v>
      </c>
      <c r="B77" s="265"/>
      <c r="C77" s="302" t="s">
        <v>535</v>
      </c>
      <c r="D77" s="303" t="s">
        <v>536</v>
      </c>
      <c r="E77" s="288">
        <v>51</v>
      </c>
      <c r="F77" s="304">
        <v>0</v>
      </c>
      <c r="G77" s="304">
        <v>51</v>
      </c>
      <c r="H77" s="304">
        <v>0</v>
      </c>
      <c r="I77" s="304">
        <v>51</v>
      </c>
      <c r="J77" s="304">
        <v>50</v>
      </c>
      <c r="K77" s="304">
        <v>101</v>
      </c>
      <c r="L77" s="304">
        <v>50</v>
      </c>
      <c r="M77" s="304">
        <v>51</v>
      </c>
      <c r="N77" s="304">
        <v>0</v>
      </c>
      <c r="O77" s="262">
        <v>51</v>
      </c>
      <c r="P77" s="262">
        <v>0</v>
      </c>
      <c r="Q77" s="263">
        <v>51</v>
      </c>
      <c r="R77" s="304">
        <v>0</v>
      </c>
      <c r="S77" s="262">
        <v>51</v>
      </c>
      <c r="T77" s="262">
        <v>0</v>
      </c>
      <c r="U77" s="263">
        <v>51</v>
      </c>
      <c r="V77" s="304">
        <v>0</v>
      </c>
      <c r="W77" s="262">
        <v>51</v>
      </c>
      <c r="X77" s="262">
        <v>0</v>
      </c>
      <c r="Y77" s="317">
        <v>51</v>
      </c>
      <c r="Z77" s="316">
        <v>50</v>
      </c>
      <c r="AA77" s="268">
        <v>101</v>
      </c>
      <c r="AB77" s="268">
        <v>50</v>
      </c>
      <c r="AC77" s="269">
        <v>51</v>
      </c>
      <c r="AD77" s="261">
        <v>0</v>
      </c>
      <c r="AE77" s="263">
        <f t="shared" si="10"/>
        <v>0</v>
      </c>
    </row>
    <row r="78" spans="1:31" ht="15" customHeight="1" thickBot="1" x14ac:dyDescent="0.3">
      <c r="A78" s="142">
        <v>16</v>
      </c>
      <c r="B78" s="265"/>
      <c r="C78" s="302" t="s">
        <v>537</v>
      </c>
      <c r="D78" s="303" t="s">
        <v>538</v>
      </c>
      <c r="E78" s="288">
        <v>0</v>
      </c>
      <c r="F78" s="304">
        <v>0</v>
      </c>
      <c r="G78" s="304">
        <v>0</v>
      </c>
      <c r="H78" s="304">
        <v>0</v>
      </c>
      <c r="I78" s="304">
        <v>0</v>
      </c>
      <c r="J78" s="304">
        <v>0</v>
      </c>
      <c r="K78" s="304">
        <v>0</v>
      </c>
      <c r="L78" s="304">
        <v>0</v>
      </c>
      <c r="M78" s="304">
        <v>0</v>
      </c>
      <c r="N78" s="304">
        <v>0</v>
      </c>
      <c r="O78" s="262">
        <v>0</v>
      </c>
      <c r="P78" s="262">
        <v>0</v>
      </c>
      <c r="Q78" s="263">
        <v>0</v>
      </c>
      <c r="R78" s="304">
        <v>0</v>
      </c>
      <c r="S78" s="262">
        <v>0</v>
      </c>
      <c r="T78" s="262">
        <v>0</v>
      </c>
      <c r="U78" s="263">
        <v>0</v>
      </c>
      <c r="V78" s="304">
        <v>0</v>
      </c>
      <c r="W78" s="262">
        <v>0</v>
      </c>
      <c r="X78" s="262">
        <v>0</v>
      </c>
      <c r="Y78" s="317">
        <v>0</v>
      </c>
      <c r="Z78" s="316">
        <v>0</v>
      </c>
      <c r="AA78" s="268">
        <v>0</v>
      </c>
      <c r="AB78" s="268">
        <v>0</v>
      </c>
      <c r="AC78" s="269">
        <v>0</v>
      </c>
      <c r="AD78" s="261">
        <v>0</v>
      </c>
      <c r="AE78" s="263">
        <f t="shared" si="10"/>
        <v>0</v>
      </c>
    </row>
    <row r="79" spans="1:31" ht="15" customHeight="1" thickBot="1" x14ac:dyDescent="0.3">
      <c r="A79" s="142">
        <v>17</v>
      </c>
      <c r="B79" s="265"/>
      <c r="C79" s="302" t="s">
        <v>539</v>
      </c>
      <c r="D79" s="303" t="s">
        <v>540</v>
      </c>
      <c r="E79" s="288">
        <v>0</v>
      </c>
      <c r="F79" s="304">
        <v>0</v>
      </c>
      <c r="G79" s="304">
        <v>0</v>
      </c>
      <c r="H79" s="304">
        <v>0</v>
      </c>
      <c r="I79" s="304">
        <v>0</v>
      </c>
      <c r="J79" s="304">
        <v>0</v>
      </c>
      <c r="K79" s="304">
        <v>0</v>
      </c>
      <c r="L79" s="304">
        <v>0</v>
      </c>
      <c r="M79" s="304">
        <v>0</v>
      </c>
      <c r="N79" s="304">
        <v>0</v>
      </c>
      <c r="O79" s="262">
        <v>0</v>
      </c>
      <c r="P79" s="262">
        <v>0</v>
      </c>
      <c r="Q79" s="263">
        <v>0</v>
      </c>
      <c r="R79" s="304">
        <v>0</v>
      </c>
      <c r="S79" s="262">
        <v>0</v>
      </c>
      <c r="T79" s="262">
        <v>0</v>
      </c>
      <c r="U79" s="263">
        <v>0</v>
      </c>
      <c r="V79" s="304">
        <v>0</v>
      </c>
      <c r="W79" s="262">
        <v>0</v>
      </c>
      <c r="X79" s="262">
        <v>0</v>
      </c>
      <c r="Y79" s="317">
        <v>0</v>
      </c>
      <c r="Z79" s="316">
        <v>0</v>
      </c>
      <c r="AA79" s="268">
        <v>0</v>
      </c>
      <c r="AB79" s="268">
        <v>0</v>
      </c>
      <c r="AC79" s="269">
        <v>0</v>
      </c>
      <c r="AD79" s="261">
        <v>0</v>
      </c>
      <c r="AE79" s="263">
        <f t="shared" si="10"/>
        <v>0</v>
      </c>
    </row>
    <row r="80" spans="1:31" ht="15" customHeight="1" thickBot="1" x14ac:dyDescent="0.3">
      <c r="A80" s="142">
        <v>18</v>
      </c>
      <c r="B80" s="265"/>
      <c r="C80" s="302" t="s">
        <v>541</v>
      </c>
      <c r="D80" s="303" t="s">
        <v>542</v>
      </c>
      <c r="E80" s="288">
        <v>0</v>
      </c>
      <c r="F80" s="304">
        <v>0</v>
      </c>
      <c r="G80" s="304">
        <v>0</v>
      </c>
      <c r="H80" s="304">
        <v>0</v>
      </c>
      <c r="I80" s="304">
        <v>0</v>
      </c>
      <c r="J80" s="304">
        <v>0</v>
      </c>
      <c r="K80" s="304">
        <v>0</v>
      </c>
      <c r="L80" s="304">
        <v>0</v>
      </c>
      <c r="M80" s="304">
        <v>0</v>
      </c>
      <c r="N80" s="304">
        <v>0</v>
      </c>
      <c r="O80" s="262">
        <v>0</v>
      </c>
      <c r="P80" s="262">
        <v>0</v>
      </c>
      <c r="Q80" s="263">
        <v>0</v>
      </c>
      <c r="R80" s="304">
        <v>0</v>
      </c>
      <c r="S80" s="262">
        <v>0</v>
      </c>
      <c r="T80" s="262">
        <v>0</v>
      </c>
      <c r="U80" s="263">
        <v>0</v>
      </c>
      <c r="V80" s="304">
        <v>0</v>
      </c>
      <c r="W80" s="262">
        <v>0</v>
      </c>
      <c r="X80" s="262">
        <v>0</v>
      </c>
      <c r="Y80" s="317">
        <v>0</v>
      </c>
      <c r="Z80" s="316">
        <v>0</v>
      </c>
      <c r="AA80" s="268">
        <v>0</v>
      </c>
      <c r="AB80" s="268">
        <v>0</v>
      </c>
      <c r="AC80" s="269">
        <v>0</v>
      </c>
      <c r="AD80" s="261">
        <v>0</v>
      </c>
      <c r="AE80" s="263">
        <f t="shared" si="10"/>
        <v>0</v>
      </c>
    </row>
    <row r="81" spans="1:31" ht="15" customHeight="1" thickBot="1" x14ac:dyDescent="0.3">
      <c r="A81" s="142">
        <v>19</v>
      </c>
      <c r="B81" s="265"/>
      <c r="C81" s="302" t="s">
        <v>543</v>
      </c>
      <c r="D81" s="303" t="s">
        <v>544</v>
      </c>
      <c r="E81" s="288">
        <v>53</v>
      </c>
      <c r="F81" s="304">
        <v>150</v>
      </c>
      <c r="G81" s="304">
        <v>203</v>
      </c>
      <c r="H81" s="304">
        <v>100</v>
      </c>
      <c r="I81" s="304">
        <v>103</v>
      </c>
      <c r="J81" s="304">
        <v>50</v>
      </c>
      <c r="K81" s="304">
        <v>153</v>
      </c>
      <c r="L81" s="304">
        <v>100</v>
      </c>
      <c r="M81" s="304">
        <v>53</v>
      </c>
      <c r="N81" s="304">
        <v>100</v>
      </c>
      <c r="O81" s="262">
        <v>153</v>
      </c>
      <c r="P81" s="262">
        <v>50</v>
      </c>
      <c r="Q81" s="263">
        <v>103</v>
      </c>
      <c r="R81" s="304">
        <v>50</v>
      </c>
      <c r="S81" s="262">
        <v>153</v>
      </c>
      <c r="T81" s="262">
        <v>50</v>
      </c>
      <c r="U81" s="263">
        <v>103</v>
      </c>
      <c r="V81" s="304">
        <v>100</v>
      </c>
      <c r="W81" s="262">
        <v>203</v>
      </c>
      <c r="X81" s="262">
        <v>100</v>
      </c>
      <c r="Y81" s="317">
        <v>103</v>
      </c>
      <c r="Z81" s="316">
        <v>50</v>
      </c>
      <c r="AA81" s="268">
        <v>153</v>
      </c>
      <c r="AB81" s="268">
        <v>50</v>
      </c>
      <c r="AC81" s="269">
        <v>103</v>
      </c>
      <c r="AD81" s="261">
        <v>0</v>
      </c>
      <c r="AE81" s="263">
        <f t="shared" si="10"/>
        <v>0</v>
      </c>
    </row>
    <row r="82" spans="1:31" ht="15" customHeight="1" thickBot="1" x14ac:dyDescent="0.3">
      <c r="A82" s="142">
        <v>20</v>
      </c>
      <c r="B82" s="265"/>
      <c r="C82" s="302" t="s">
        <v>545</v>
      </c>
      <c r="D82" s="303" t="s">
        <v>546</v>
      </c>
      <c r="E82" s="288">
        <v>0</v>
      </c>
      <c r="F82" s="304">
        <v>0</v>
      </c>
      <c r="G82" s="304">
        <v>0</v>
      </c>
      <c r="H82" s="304">
        <v>0</v>
      </c>
      <c r="I82" s="304">
        <v>0</v>
      </c>
      <c r="J82" s="304">
        <v>0</v>
      </c>
      <c r="K82" s="304">
        <v>0</v>
      </c>
      <c r="L82" s="304">
        <v>0</v>
      </c>
      <c r="M82" s="304">
        <v>0</v>
      </c>
      <c r="N82" s="304">
        <v>0</v>
      </c>
      <c r="O82" s="262">
        <v>0</v>
      </c>
      <c r="P82" s="262">
        <v>0</v>
      </c>
      <c r="Q82" s="263">
        <v>0</v>
      </c>
      <c r="R82" s="304">
        <v>0</v>
      </c>
      <c r="S82" s="262">
        <v>0</v>
      </c>
      <c r="T82" s="262">
        <v>0</v>
      </c>
      <c r="U82" s="263">
        <v>0</v>
      </c>
      <c r="V82" s="304">
        <v>0</v>
      </c>
      <c r="W82" s="262">
        <v>0</v>
      </c>
      <c r="X82" s="262">
        <v>0</v>
      </c>
      <c r="Y82" s="317">
        <v>0</v>
      </c>
      <c r="Z82" s="316">
        <v>0</v>
      </c>
      <c r="AA82" s="268">
        <v>0</v>
      </c>
      <c r="AB82" s="268">
        <v>0</v>
      </c>
      <c r="AC82" s="269">
        <v>0</v>
      </c>
      <c r="AD82" s="261">
        <v>0</v>
      </c>
      <c r="AE82" s="263">
        <f t="shared" si="10"/>
        <v>0</v>
      </c>
    </row>
    <row r="83" spans="1:31" ht="15" customHeight="1" thickBot="1" x14ac:dyDescent="0.3">
      <c r="A83" s="142">
        <v>21</v>
      </c>
      <c r="B83" s="265"/>
      <c r="C83" s="302" t="s">
        <v>547</v>
      </c>
      <c r="D83" s="303" t="s">
        <v>548</v>
      </c>
      <c r="E83" s="288">
        <v>0</v>
      </c>
      <c r="F83" s="304">
        <v>0</v>
      </c>
      <c r="G83" s="304">
        <v>0</v>
      </c>
      <c r="H83" s="304">
        <v>0</v>
      </c>
      <c r="I83" s="304">
        <v>0</v>
      </c>
      <c r="J83" s="304">
        <v>100</v>
      </c>
      <c r="K83" s="304">
        <v>100</v>
      </c>
      <c r="L83" s="304">
        <v>0</v>
      </c>
      <c r="M83" s="304">
        <v>100</v>
      </c>
      <c r="N83" s="304">
        <v>50</v>
      </c>
      <c r="O83" s="262">
        <v>150</v>
      </c>
      <c r="P83" s="262">
        <v>50</v>
      </c>
      <c r="Q83" s="263">
        <v>100</v>
      </c>
      <c r="R83" s="304">
        <v>0</v>
      </c>
      <c r="S83" s="262">
        <v>100</v>
      </c>
      <c r="T83" s="262">
        <v>0</v>
      </c>
      <c r="U83" s="263">
        <v>100</v>
      </c>
      <c r="V83" s="304">
        <v>0</v>
      </c>
      <c r="W83" s="262">
        <v>100</v>
      </c>
      <c r="X83" s="262">
        <v>0</v>
      </c>
      <c r="Y83" s="317">
        <v>100</v>
      </c>
      <c r="Z83" s="316">
        <v>100</v>
      </c>
      <c r="AA83" s="268">
        <v>200</v>
      </c>
      <c r="AB83" s="268">
        <v>100</v>
      </c>
      <c r="AC83" s="269">
        <v>100</v>
      </c>
      <c r="AD83" s="261">
        <v>0</v>
      </c>
      <c r="AE83" s="263">
        <f t="shared" si="10"/>
        <v>0</v>
      </c>
    </row>
    <row r="84" spans="1:31" ht="15" customHeight="1" thickBot="1" x14ac:dyDescent="0.3">
      <c r="A84" s="142">
        <v>22</v>
      </c>
      <c r="B84" s="265"/>
      <c r="C84" s="302" t="s">
        <v>549</v>
      </c>
      <c r="D84" s="303" t="s">
        <v>550</v>
      </c>
      <c r="E84" s="288">
        <v>109</v>
      </c>
      <c r="F84" s="318">
        <v>0</v>
      </c>
      <c r="G84" s="304">
        <v>109</v>
      </c>
      <c r="H84" s="304">
        <v>0</v>
      </c>
      <c r="I84" s="304">
        <v>109</v>
      </c>
      <c r="J84" s="304">
        <v>100</v>
      </c>
      <c r="K84" s="304">
        <v>209</v>
      </c>
      <c r="L84" s="304">
        <v>100</v>
      </c>
      <c r="M84" s="304">
        <v>109</v>
      </c>
      <c r="N84" s="304">
        <v>50</v>
      </c>
      <c r="O84" s="262">
        <v>159</v>
      </c>
      <c r="P84" s="262">
        <v>50</v>
      </c>
      <c r="Q84" s="263">
        <v>109</v>
      </c>
      <c r="R84" s="304">
        <v>50</v>
      </c>
      <c r="S84" s="262">
        <v>159</v>
      </c>
      <c r="T84" s="262">
        <v>50</v>
      </c>
      <c r="U84" s="263">
        <v>109</v>
      </c>
      <c r="V84" s="304">
        <v>50</v>
      </c>
      <c r="W84" s="262">
        <v>159</v>
      </c>
      <c r="X84" s="262">
        <v>100</v>
      </c>
      <c r="Y84" s="317">
        <v>59</v>
      </c>
      <c r="Z84" s="316">
        <v>200</v>
      </c>
      <c r="AA84" s="268">
        <v>259</v>
      </c>
      <c r="AB84" s="268">
        <v>150</v>
      </c>
      <c r="AC84" s="269">
        <v>109</v>
      </c>
      <c r="AD84" s="261">
        <v>0</v>
      </c>
      <c r="AE84" s="263">
        <f t="shared" si="10"/>
        <v>0</v>
      </c>
    </row>
    <row r="85" spans="1:31" ht="15" customHeight="1" thickBot="1" x14ac:dyDescent="0.3">
      <c r="A85" s="142">
        <v>23</v>
      </c>
      <c r="B85" s="265"/>
      <c r="C85" s="302" t="s">
        <v>551</v>
      </c>
      <c r="D85" s="303" t="s">
        <v>425</v>
      </c>
      <c r="E85" s="288">
        <v>55</v>
      </c>
      <c r="F85" s="261">
        <v>0</v>
      </c>
      <c r="G85" s="262">
        <v>55</v>
      </c>
      <c r="H85" s="262">
        <v>0</v>
      </c>
      <c r="I85" s="304">
        <v>55</v>
      </c>
      <c r="J85" s="304">
        <v>0</v>
      </c>
      <c r="K85" s="304">
        <v>55</v>
      </c>
      <c r="L85" s="304">
        <v>0</v>
      </c>
      <c r="M85" s="304">
        <v>55</v>
      </c>
      <c r="N85" s="304">
        <v>100</v>
      </c>
      <c r="O85" s="262">
        <v>155</v>
      </c>
      <c r="P85" s="262">
        <v>50</v>
      </c>
      <c r="Q85" s="263">
        <v>105</v>
      </c>
      <c r="R85" s="304">
        <v>0</v>
      </c>
      <c r="S85" s="262">
        <v>105</v>
      </c>
      <c r="T85" s="262">
        <v>0</v>
      </c>
      <c r="U85" s="263">
        <v>105</v>
      </c>
      <c r="V85" s="304">
        <v>0</v>
      </c>
      <c r="W85" s="262">
        <v>105</v>
      </c>
      <c r="X85" s="262">
        <v>0</v>
      </c>
      <c r="Y85" s="317">
        <v>105</v>
      </c>
      <c r="Z85" s="316">
        <v>100</v>
      </c>
      <c r="AA85" s="268">
        <v>205</v>
      </c>
      <c r="AB85" s="268">
        <v>50</v>
      </c>
      <c r="AC85" s="269">
        <v>105</v>
      </c>
      <c r="AD85" s="261">
        <v>0</v>
      </c>
      <c r="AE85" s="263">
        <f t="shared" si="10"/>
        <v>0</v>
      </c>
    </row>
    <row r="86" spans="1:31" ht="15" customHeight="1" thickBot="1" x14ac:dyDescent="0.3">
      <c r="A86" s="142">
        <v>24</v>
      </c>
      <c r="B86" s="265"/>
      <c r="C86" s="302" t="s">
        <v>552</v>
      </c>
      <c r="D86" s="303" t="s">
        <v>553</v>
      </c>
      <c r="E86" s="288">
        <v>105</v>
      </c>
      <c r="F86" s="261">
        <v>50</v>
      </c>
      <c r="G86" s="262">
        <v>155</v>
      </c>
      <c r="H86" s="262">
        <v>50</v>
      </c>
      <c r="I86" s="304">
        <v>105</v>
      </c>
      <c r="J86" s="304">
        <v>100</v>
      </c>
      <c r="K86" s="304">
        <v>205</v>
      </c>
      <c r="L86" s="304">
        <v>100</v>
      </c>
      <c r="M86" s="304">
        <v>105</v>
      </c>
      <c r="N86" s="304">
        <v>0</v>
      </c>
      <c r="O86" s="262">
        <v>105</v>
      </c>
      <c r="P86" s="262">
        <v>50</v>
      </c>
      <c r="Q86" s="263">
        <v>55</v>
      </c>
      <c r="R86" s="304">
        <v>0</v>
      </c>
      <c r="S86" s="263">
        <v>55</v>
      </c>
      <c r="T86" s="262">
        <v>50</v>
      </c>
      <c r="U86" s="263">
        <v>5</v>
      </c>
      <c r="V86" s="304">
        <v>0</v>
      </c>
      <c r="W86" s="262">
        <v>5</v>
      </c>
      <c r="X86" s="262">
        <v>0</v>
      </c>
      <c r="Y86" s="317">
        <v>5</v>
      </c>
      <c r="Z86" s="316">
        <v>100</v>
      </c>
      <c r="AA86" s="268">
        <v>105</v>
      </c>
      <c r="AB86" s="268">
        <v>0</v>
      </c>
      <c r="AC86" s="269">
        <v>105</v>
      </c>
      <c r="AD86" s="261">
        <v>0</v>
      </c>
      <c r="AE86" s="263">
        <f t="shared" si="10"/>
        <v>0</v>
      </c>
    </row>
    <row r="87" spans="1:31" ht="15" customHeight="1" thickBot="1" x14ac:dyDescent="0.3">
      <c r="A87" s="142">
        <v>25</v>
      </c>
      <c r="B87" s="265"/>
      <c r="C87" s="302" t="s">
        <v>554</v>
      </c>
      <c r="D87" s="303" t="s">
        <v>555</v>
      </c>
      <c r="E87" s="288">
        <v>50</v>
      </c>
      <c r="F87" s="261">
        <v>0</v>
      </c>
      <c r="G87" s="262">
        <v>50</v>
      </c>
      <c r="H87" s="262">
        <v>0</v>
      </c>
      <c r="I87" s="304">
        <v>50</v>
      </c>
      <c r="J87" s="304">
        <v>100</v>
      </c>
      <c r="K87" s="304">
        <v>150</v>
      </c>
      <c r="L87" s="304">
        <v>0</v>
      </c>
      <c r="M87" s="304">
        <v>150</v>
      </c>
      <c r="N87" s="304">
        <v>50</v>
      </c>
      <c r="O87" s="262">
        <v>200</v>
      </c>
      <c r="P87" s="262">
        <v>50</v>
      </c>
      <c r="Q87" s="263">
        <v>150</v>
      </c>
      <c r="R87" s="304">
        <v>250</v>
      </c>
      <c r="S87" s="263">
        <v>400</v>
      </c>
      <c r="T87" s="262">
        <v>150</v>
      </c>
      <c r="U87" s="263">
        <f t="shared" ref="U87:U94" si="11">S87-T87</f>
        <v>250</v>
      </c>
      <c r="V87" s="304">
        <v>0</v>
      </c>
      <c r="W87" s="262">
        <v>250</v>
      </c>
      <c r="X87" s="262">
        <v>0</v>
      </c>
      <c r="Y87" s="317">
        <v>250</v>
      </c>
      <c r="Z87" s="316">
        <v>250</v>
      </c>
      <c r="AA87" s="268">
        <v>500</v>
      </c>
      <c r="AB87" s="268">
        <v>250</v>
      </c>
      <c r="AC87" s="269">
        <v>250</v>
      </c>
      <c r="AD87" s="261">
        <v>0</v>
      </c>
      <c r="AE87" s="263">
        <f t="shared" si="10"/>
        <v>0</v>
      </c>
    </row>
    <row r="88" spans="1:31" ht="15" customHeight="1" thickBot="1" x14ac:dyDescent="0.3">
      <c r="A88" s="142">
        <v>26</v>
      </c>
      <c r="B88" s="265"/>
      <c r="C88" s="302" t="s">
        <v>556</v>
      </c>
      <c r="D88" s="303" t="s">
        <v>557</v>
      </c>
      <c r="E88" s="288">
        <v>100</v>
      </c>
      <c r="F88" s="261">
        <v>100</v>
      </c>
      <c r="G88" s="262">
        <v>200</v>
      </c>
      <c r="H88" s="262">
        <v>100</v>
      </c>
      <c r="I88" s="304">
        <v>100</v>
      </c>
      <c r="J88" s="304">
        <v>50</v>
      </c>
      <c r="K88" s="304">
        <v>150</v>
      </c>
      <c r="L88" s="304">
        <v>50</v>
      </c>
      <c r="M88" s="304">
        <v>100</v>
      </c>
      <c r="N88" s="304">
        <v>100</v>
      </c>
      <c r="O88" s="262">
        <v>200</v>
      </c>
      <c r="P88" s="262">
        <v>100</v>
      </c>
      <c r="Q88" s="263">
        <v>100</v>
      </c>
      <c r="R88" s="304">
        <v>50</v>
      </c>
      <c r="S88" s="263">
        <v>150</v>
      </c>
      <c r="T88" s="262">
        <v>50</v>
      </c>
      <c r="U88" s="263">
        <v>100</v>
      </c>
      <c r="V88" s="304">
        <v>50</v>
      </c>
      <c r="W88" s="262">
        <v>150</v>
      </c>
      <c r="X88" s="262">
        <v>50</v>
      </c>
      <c r="Y88" s="317">
        <v>100</v>
      </c>
      <c r="Z88" s="316">
        <v>100</v>
      </c>
      <c r="AA88" s="268">
        <v>200</v>
      </c>
      <c r="AB88" s="268">
        <v>100</v>
      </c>
      <c r="AC88" s="269">
        <v>100</v>
      </c>
      <c r="AD88" s="261">
        <v>0</v>
      </c>
      <c r="AE88" s="263">
        <f t="shared" si="10"/>
        <v>0</v>
      </c>
    </row>
    <row r="89" spans="1:31" ht="15" customHeight="1" thickBot="1" x14ac:dyDescent="0.3">
      <c r="A89" s="142">
        <v>27</v>
      </c>
      <c r="B89" s="265"/>
      <c r="C89" s="302" t="s">
        <v>558</v>
      </c>
      <c r="D89" s="303" t="s">
        <v>559</v>
      </c>
      <c r="E89" s="288">
        <v>5</v>
      </c>
      <c r="F89" s="261">
        <v>100</v>
      </c>
      <c r="G89" s="262">
        <v>105</v>
      </c>
      <c r="H89" s="262">
        <v>0</v>
      </c>
      <c r="I89" s="304">
        <v>105</v>
      </c>
      <c r="J89" s="304">
        <v>100</v>
      </c>
      <c r="K89" s="304">
        <v>205</v>
      </c>
      <c r="L89" s="304">
        <v>150</v>
      </c>
      <c r="M89" s="304">
        <v>55</v>
      </c>
      <c r="N89" s="304">
        <v>150</v>
      </c>
      <c r="O89" s="262">
        <v>205</v>
      </c>
      <c r="P89" s="262">
        <v>100</v>
      </c>
      <c r="Q89" s="263">
        <v>105</v>
      </c>
      <c r="R89" s="304">
        <v>50</v>
      </c>
      <c r="S89" s="263">
        <v>155</v>
      </c>
      <c r="T89" s="262">
        <v>50</v>
      </c>
      <c r="U89" s="263">
        <v>105</v>
      </c>
      <c r="V89" s="304">
        <v>50</v>
      </c>
      <c r="W89" s="262">
        <v>155</v>
      </c>
      <c r="X89" s="262">
        <v>100</v>
      </c>
      <c r="Y89" s="317">
        <v>55</v>
      </c>
      <c r="Z89" s="316">
        <v>200</v>
      </c>
      <c r="AA89" s="268">
        <v>255</v>
      </c>
      <c r="AB89" s="268">
        <v>150</v>
      </c>
      <c r="AC89" s="269">
        <v>105</v>
      </c>
      <c r="AD89" s="261">
        <v>0</v>
      </c>
      <c r="AE89" s="263">
        <f t="shared" si="10"/>
        <v>0</v>
      </c>
    </row>
    <row r="90" spans="1:31" ht="15" customHeight="1" thickBot="1" x14ac:dyDescent="0.3">
      <c r="A90" s="142">
        <v>28</v>
      </c>
      <c r="B90" s="265"/>
      <c r="C90" s="302" t="s">
        <v>560</v>
      </c>
      <c r="D90" s="303" t="s">
        <v>561</v>
      </c>
      <c r="E90" s="288">
        <v>106</v>
      </c>
      <c r="F90" s="261">
        <v>100</v>
      </c>
      <c r="G90" s="262">
        <v>206</v>
      </c>
      <c r="H90" s="262">
        <v>100</v>
      </c>
      <c r="I90" s="304">
        <v>106</v>
      </c>
      <c r="J90" s="304">
        <v>150</v>
      </c>
      <c r="K90" s="304">
        <v>256</v>
      </c>
      <c r="L90" s="304">
        <v>100</v>
      </c>
      <c r="M90" s="304">
        <v>156</v>
      </c>
      <c r="N90" s="304">
        <v>100</v>
      </c>
      <c r="O90" s="262">
        <v>256</v>
      </c>
      <c r="P90" s="262">
        <v>150</v>
      </c>
      <c r="Q90" s="263">
        <v>106</v>
      </c>
      <c r="R90" s="304">
        <v>50</v>
      </c>
      <c r="S90" s="263">
        <v>156</v>
      </c>
      <c r="T90" s="262">
        <v>50</v>
      </c>
      <c r="U90" s="263">
        <v>106</v>
      </c>
      <c r="V90" s="304">
        <v>100</v>
      </c>
      <c r="W90" s="262">
        <v>206</v>
      </c>
      <c r="X90" s="262">
        <v>100</v>
      </c>
      <c r="Y90" s="317">
        <v>106</v>
      </c>
      <c r="Z90" s="316">
        <v>100</v>
      </c>
      <c r="AA90" s="268">
        <v>206</v>
      </c>
      <c r="AB90" s="268">
        <v>100</v>
      </c>
      <c r="AC90" s="269">
        <v>106</v>
      </c>
      <c r="AD90" s="261">
        <v>0</v>
      </c>
      <c r="AE90" s="263">
        <f t="shared" si="10"/>
        <v>0</v>
      </c>
    </row>
    <row r="91" spans="1:31" ht="15" customHeight="1" thickBot="1" x14ac:dyDescent="0.3">
      <c r="A91" s="142">
        <v>29</v>
      </c>
      <c r="B91" s="265"/>
      <c r="C91" s="302" t="s">
        <v>562</v>
      </c>
      <c r="D91" s="303" t="s">
        <v>563</v>
      </c>
      <c r="E91" s="288">
        <v>0</v>
      </c>
      <c r="F91" s="261">
        <v>0</v>
      </c>
      <c r="G91" s="262">
        <v>0</v>
      </c>
      <c r="H91" s="262">
        <v>0</v>
      </c>
      <c r="I91" s="304">
        <v>0</v>
      </c>
      <c r="J91" s="304">
        <v>0</v>
      </c>
      <c r="K91" s="304">
        <v>0</v>
      </c>
      <c r="L91" s="304">
        <v>0</v>
      </c>
      <c r="M91" s="304">
        <v>0</v>
      </c>
      <c r="N91" s="304">
        <v>0</v>
      </c>
      <c r="O91" s="262">
        <v>0</v>
      </c>
      <c r="P91" s="262">
        <v>0</v>
      </c>
      <c r="Q91" s="263">
        <v>0</v>
      </c>
      <c r="R91" s="304">
        <v>50</v>
      </c>
      <c r="S91" s="263">
        <v>50</v>
      </c>
      <c r="T91" s="262">
        <v>0</v>
      </c>
      <c r="U91" s="263">
        <f t="shared" si="11"/>
        <v>50</v>
      </c>
      <c r="V91" s="304">
        <v>0</v>
      </c>
      <c r="W91" s="262">
        <v>50</v>
      </c>
      <c r="X91" s="262">
        <v>0</v>
      </c>
      <c r="Y91" s="317">
        <v>50</v>
      </c>
      <c r="Z91" s="316">
        <v>0</v>
      </c>
      <c r="AA91" s="268">
        <v>50</v>
      </c>
      <c r="AB91" s="268">
        <v>0</v>
      </c>
      <c r="AC91" s="269">
        <v>50</v>
      </c>
      <c r="AD91" s="261">
        <v>0</v>
      </c>
      <c r="AE91" s="263">
        <f t="shared" si="10"/>
        <v>0</v>
      </c>
    </row>
    <row r="92" spans="1:31" ht="15" customHeight="1" thickBot="1" x14ac:dyDescent="0.3">
      <c r="A92" s="142">
        <v>30</v>
      </c>
      <c r="B92" s="265"/>
      <c r="C92" s="302" t="s">
        <v>564</v>
      </c>
      <c r="D92" s="303" t="s">
        <v>565</v>
      </c>
      <c r="E92" s="288">
        <v>331</v>
      </c>
      <c r="F92" s="261">
        <v>400</v>
      </c>
      <c r="G92" s="262">
        <v>731</v>
      </c>
      <c r="H92" s="262">
        <v>300</v>
      </c>
      <c r="I92" s="304">
        <v>431</v>
      </c>
      <c r="J92" s="304">
        <v>400</v>
      </c>
      <c r="K92" s="304">
        <v>831</v>
      </c>
      <c r="L92" s="304">
        <v>350</v>
      </c>
      <c r="M92" s="304">
        <v>481</v>
      </c>
      <c r="N92" s="304">
        <v>500</v>
      </c>
      <c r="O92" s="262">
        <v>981</v>
      </c>
      <c r="P92" s="262">
        <v>500</v>
      </c>
      <c r="Q92" s="263">
        <v>481</v>
      </c>
      <c r="R92" s="304">
        <v>350</v>
      </c>
      <c r="S92" s="263">
        <v>831</v>
      </c>
      <c r="T92" s="262">
        <v>250</v>
      </c>
      <c r="U92" s="263">
        <f t="shared" si="11"/>
        <v>581</v>
      </c>
      <c r="V92" s="304">
        <v>500</v>
      </c>
      <c r="W92" s="262">
        <v>1081</v>
      </c>
      <c r="X92" s="262">
        <v>500</v>
      </c>
      <c r="Y92" s="317">
        <v>581</v>
      </c>
      <c r="Z92" s="316">
        <v>650</v>
      </c>
      <c r="AA92" s="268">
        <v>1231</v>
      </c>
      <c r="AB92" s="268">
        <v>700</v>
      </c>
      <c r="AC92" s="269">
        <v>531</v>
      </c>
      <c r="AD92" s="261">
        <v>0</v>
      </c>
      <c r="AE92" s="263">
        <f t="shared" si="10"/>
        <v>0</v>
      </c>
    </row>
    <row r="93" spans="1:31" ht="15" customHeight="1" thickBot="1" x14ac:dyDescent="0.3">
      <c r="A93" s="289">
        <v>31</v>
      </c>
      <c r="B93" s="265"/>
      <c r="C93" s="302" t="s">
        <v>566</v>
      </c>
      <c r="D93" s="303" t="s">
        <v>567</v>
      </c>
      <c r="E93" s="288">
        <v>101</v>
      </c>
      <c r="F93" s="261">
        <v>150</v>
      </c>
      <c r="G93" s="262">
        <v>251</v>
      </c>
      <c r="H93" s="262">
        <v>150</v>
      </c>
      <c r="I93" s="304">
        <v>101</v>
      </c>
      <c r="J93" s="304">
        <v>50</v>
      </c>
      <c r="K93" s="304">
        <v>151</v>
      </c>
      <c r="L93" s="304">
        <v>0</v>
      </c>
      <c r="M93" s="304">
        <v>151</v>
      </c>
      <c r="N93" s="304">
        <v>0</v>
      </c>
      <c r="O93" s="262">
        <v>151</v>
      </c>
      <c r="P93" s="262">
        <v>0</v>
      </c>
      <c r="Q93" s="263">
        <v>151</v>
      </c>
      <c r="R93" s="304">
        <v>0</v>
      </c>
      <c r="S93" s="263">
        <v>151</v>
      </c>
      <c r="T93" s="262">
        <v>0</v>
      </c>
      <c r="U93" s="263">
        <f t="shared" si="11"/>
        <v>151</v>
      </c>
      <c r="V93" s="304">
        <v>0</v>
      </c>
      <c r="W93" s="262">
        <v>151</v>
      </c>
      <c r="X93" s="262">
        <v>0</v>
      </c>
      <c r="Y93" s="317">
        <v>151</v>
      </c>
      <c r="Z93" s="316">
        <v>0</v>
      </c>
      <c r="AA93" s="268">
        <v>151</v>
      </c>
      <c r="AB93" s="268">
        <v>100</v>
      </c>
      <c r="AC93" s="269">
        <v>51</v>
      </c>
      <c r="AD93" s="261">
        <v>0</v>
      </c>
      <c r="AE93" s="263">
        <f t="shared" si="10"/>
        <v>0</v>
      </c>
    </row>
    <row r="94" spans="1:31" ht="15" customHeight="1" thickBot="1" x14ac:dyDescent="0.3">
      <c r="A94" s="168">
        <v>32</v>
      </c>
      <c r="B94" s="271"/>
      <c r="C94" s="307" t="s">
        <v>568</v>
      </c>
      <c r="D94" s="303" t="s">
        <v>569</v>
      </c>
      <c r="E94" s="288">
        <v>119</v>
      </c>
      <c r="F94" s="261">
        <v>0</v>
      </c>
      <c r="G94" s="262">
        <v>119</v>
      </c>
      <c r="H94" s="262">
        <v>0</v>
      </c>
      <c r="I94" s="304">
        <v>119</v>
      </c>
      <c r="J94" s="304">
        <v>0</v>
      </c>
      <c r="K94" s="304">
        <v>119</v>
      </c>
      <c r="L94" s="304">
        <v>0</v>
      </c>
      <c r="M94" s="304">
        <v>119</v>
      </c>
      <c r="N94" s="304">
        <v>250</v>
      </c>
      <c r="O94" s="262">
        <v>369</v>
      </c>
      <c r="P94" s="262">
        <v>150</v>
      </c>
      <c r="Q94" s="263">
        <v>219</v>
      </c>
      <c r="R94" s="304">
        <v>50</v>
      </c>
      <c r="S94" s="263">
        <v>269</v>
      </c>
      <c r="T94" s="262">
        <v>100</v>
      </c>
      <c r="U94" s="263">
        <f t="shared" si="11"/>
        <v>169</v>
      </c>
      <c r="V94" s="304">
        <v>100</v>
      </c>
      <c r="W94" s="262">
        <v>269</v>
      </c>
      <c r="X94" s="262">
        <v>100</v>
      </c>
      <c r="Y94" s="317">
        <v>169</v>
      </c>
      <c r="Z94" s="319">
        <v>150</v>
      </c>
      <c r="AA94" s="275">
        <v>319</v>
      </c>
      <c r="AB94" s="275">
        <v>150</v>
      </c>
      <c r="AC94" s="290">
        <v>169</v>
      </c>
      <c r="AD94" s="261">
        <v>0</v>
      </c>
      <c r="AE94" s="263">
        <f t="shared" si="10"/>
        <v>0</v>
      </c>
    </row>
    <row r="95" spans="1:31" ht="15" customHeight="1" thickBot="1" x14ac:dyDescent="0.3">
      <c r="A95" s="278" t="s">
        <v>39</v>
      </c>
      <c r="B95" s="279"/>
      <c r="C95" s="279"/>
      <c r="D95" s="280"/>
      <c r="E95" s="301">
        <v>2163</v>
      </c>
      <c r="F95" s="309">
        <v>2300</v>
      </c>
      <c r="G95" s="309">
        <v>4463</v>
      </c>
      <c r="H95" s="309">
        <v>1669</v>
      </c>
      <c r="I95" s="310">
        <v>2794</v>
      </c>
      <c r="J95" s="301">
        <v>2600</v>
      </c>
      <c r="K95" s="309">
        <v>5394</v>
      </c>
      <c r="L95" s="309">
        <v>2306</v>
      </c>
      <c r="M95" s="310">
        <v>3088</v>
      </c>
      <c r="N95" s="301">
        <v>2800</v>
      </c>
      <c r="O95" s="309">
        <v>5888</v>
      </c>
      <c r="P95" s="309">
        <v>2900</v>
      </c>
      <c r="Q95" s="310">
        <v>2988</v>
      </c>
      <c r="R95" s="301">
        <v>2450</v>
      </c>
      <c r="S95" s="309">
        <v>5438</v>
      </c>
      <c r="T95" s="309">
        <v>2032</v>
      </c>
      <c r="U95" s="310">
        <v>3406</v>
      </c>
      <c r="V95" s="301">
        <v>1950</v>
      </c>
      <c r="W95" s="301">
        <f t="shared" ref="W95:AE95" si="12">SUM(W63:W94)</f>
        <v>5356</v>
      </c>
      <c r="X95" s="301">
        <f t="shared" si="12"/>
        <v>2365</v>
      </c>
      <c r="Y95" s="301">
        <f t="shared" si="12"/>
        <v>2991</v>
      </c>
      <c r="Z95" s="301">
        <f t="shared" si="12"/>
        <v>4150</v>
      </c>
      <c r="AA95" s="301">
        <f t="shared" si="12"/>
        <v>7141</v>
      </c>
      <c r="AB95" s="301">
        <f t="shared" si="12"/>
        <v>3789</v>
      </c>
      <c r="AC95" s="315">
        <f t="shared" si="12"/>
        <v>3302</v>
      </c>
      <c r="AD95" s="301">
        <f t="shared" si="12"/>
        <v>0</v>
      </c>
      <c r="AE95" s="301">
        <f t="shared" si="12"/>
        <v>0</v>
      </c>
    </row>
    <row r="96" spans="1:31" ht="15" customHeight="1" thickBot="1" x14ac:dyDescent="0.3">
      <c r="A96" s="129">
        <v>1</v>
      </c>
      <c r="B96" s="265" t="s">
        <v>570</v>
      </c>
      <c r="C96" s="320" t="s">
        <v>571</v>
      </c>
      <c r="D96" s="321" t="s">
        <v>572</v>
      </c>
      <c r="E96" s="316">
        <v>0</v>
      </c>
      <c r="F96" s="304">
        <v>0</v>
      </c>
      <c r="G96" s="304">
        <v>0</v>
      </c>
      <c r="H96" s="304">
        <v>0</v>
      </c>
      <c r="I96" s="304">
        <v>0</v>
      </c>
      <c r="J96" s="304">
        <v>0</v>
      </c>
      <c r="K96" s="262">
        <v>0</v>
      </c>
      <c r="L96" s="262">
        <v>0</v>
      </c>
      <c r="M96" s="263">
        <v>0</v>
      </c>
      <c r="N96" s="304">
        <v>0</v>
      </c>
      <c r="O96" s="262">
        <v>0</v>
      </c>
      <c r="P96" s="262">
        <v>0</v>
      </c>
      <c r="Q96" s="263">
        <v>0</v>
      </c>
      <c r="R96" s="304">
        <v>0</v>
      </c>
      <c r="S96" s="262">
        <v>0</v>
      </c>
      <c r="T96" s="262">
        <v>0</v>
      </c>
      <c r="U96" s="263">
        <v>0</v>
      </c>
      <c r="V96" s="304">
        <v>0</v>
      </c>
      <c r="W96" s="262">
        <v>0</v>
      </c>
      <c r="X96" s="262">
        <v>0</v>
      </c>
      <c r="Y96" s="317">
        <v>0</v>
      </c>
      <c r="Z96" s="304">
        <v>0</v>
      </c>
      <c r="AA96" s="262">
        <v>0</v>
      </c>
      <c r="AB96" s="262">
        <v>0</v>
      </c>
      <c r="AC96" s="263">
        <v>0</v>
      </c>
      <c r="AD96" s="261">
        <v>0</v>
      </c>
      <c r="AE96" s="263">
        <f t="shared" ref="AE96:AE110" si="13">(AD96/50)</f>
        <v>0</v>
      </c>
    </row>
    <row r="97" spans="1:31" ht="15" customHeight="1" thickBot="1" x14ac:dyDescent="0.3">
      <c r="A97" s="142">
        <v>2</v>
      </c>
      <c r="B97" s="265"/>
      <c r="C97" s="322" t="s">
        <v>573</v>
      </c>
      <c r="D97" s="266" t="s">
        <v>574</v>
      </c>
      <c r="E97" s="316">
        <v>0</v>
      </c>
      <c r="F97" s="304">
        <v>0</v>
      </c>
      <c r="G97" s="304">
        <v>0</v>
      </c>
      <c r="H97" s="304">
        <v>0</v>
      </c>
      <c r="I97" s="304">
        <v>0</v>
      </c>
      <c r="J97" s="304">
        <v>0</v>
      </c>
      <c r="K97" s="262">
        <v>0</v>
      </c>
      <c r="L97" s="262">
        <v>0</v>
      </c>
      <c r="M97" s="263">
        <v>0</v>
      </c>
      <c r="N97" s="304">
        <v>0</v>
      </c>
      <c r="O97" s="262">
        <v>0</v>
      </c>
      <c r="P97" s="262">
        <v>0</v>
      </c>
      <c r="Q97" s="263">
        <v>0</v>
      </c>
      <c r="R97" s="304">
        <v>0</v>
      </c>
      <c r="S97" s="262">
        <v>0</v>
      </c>
      <c r="T97" s="262">
        <v>0</v>
      </c>
      <c r="U97" s="263">
        <v>0</v>
      </c>
      <c r="V97" s="304">
        <v>0</v>
      </c>
      <c r="W97" s="262">
        <v>0</v>
      </c>
      <c r="X97" s="262">
        <v>0</v>
      </c>
      <c r="Y97" s="317">
        <v>0</v>
      </c>
      <c r="Z97" s="316">
        <v>0</v>
      </c>
      <c r="AA97" s="268">
        <v>0</v>
      </c>
      <c r="AB97" s="268">
        <v>0</v>
      </c>
      <c r="AC97" s="269">
        <v>0</v>
      </c>
      <c r="AD97" s="261">
        <v>0</v>
      </c>
      <c r="AE97" s="263">
        <f t="shared" si="13"/>
        <v>0</v>
      </c>
    </row>
    <row r="98" spans="1:31" ht="15" customHeight="1" thickBot="1" x14ac:dyDescent="0.3">
      <c r="A98" s="142">
        <v>3</v>
      </c>
      <c r="B98" s="265"/>
      <c r="C98" s="322" t="s">
        <v>575</v>
      </c>
      <c r="D98" s="266" t="s">
        <v>576</v>
      </c>
      <c r="E98" s="288">
        <v>50</v>
      </c>
      <c r="F98" s="304">
        <v>200</v>
      </c>
      <c r="G98" s="304">
        <v>250</v>
      </c>
      <c r="H98" s="304">
        <v>100</v>
      </c>
      <c r="I98" s="304">
        <v>150</v>
      </c>
      <c r="J98" s="304">
        <v>50</v>
      </c>
      <c r="K98" s="262">
        <v>200</v>
      </c>
      <c r="L98" s="262">
        <v>150</v>
      </c>
      <c r="M98" s="263">
        <v>50</v>
      </c>
      <c r="N98" s="304">
        <v>0</v>
      </c>
      <c r="O98" s="262">
        <v>50</v>
      </c>
      <c r="P98" s="262">
        <v>0</v>
      </c>
      <c r="Q98" s="263">
        <v>50</v>
      </c>
      <c r="R98" s="304">
        <v>100</v>
      </c>
      <c r="S98" s="262">
        <v>150</v>
      </c>
      <c r="T98" s="262">
        <v>100</v>
      </c>
      <c r="U98" s="263">
        <v>50</v>
      </c>
      <c r="V98" s="304">
        <v>0</v>
      </c>
      <c r="W98" s="262">
        <v>50</v>
      </c>
      <c r="X98" s="262">
        <v>0</v>
      </c>
      <c r="Y98" s="317">
        <v>50</v>
      </c>
      <c r="Z98" s="316">
        <v>300</v>
      </c>
      <c r="AA98" s="268">
        <v>350</v>
      </c>
      <c r="AB98" s="268">
        <v>250</v>
      </c>
      <c r="AC98" s="269">
        <v>100</v>
      </c>
      <c r="AD98" s="261">
        <v>0</v>
      </c>
      <c r="AE98" s="263">
        <f t="shared" si="13"/>
        <v>0</v>
      </c>
    </row>
    <row r="99" spans="1:31" ht="15" customHeight="1" thickBot="1" x14ac:dyDescent="0.3">
      <c r="A99" s="142">
        <v>4</v>
      </c>
      <c r="B99" s="265"/>
      <c r="C99" s="323" t="s">
        <v>577</v>
      </c>
      <c r="D99" s="266" t="s">
        <v>578</v>
      </c>
      <c r="E99" s="288">
        <v>50</v>
      </c>
      <c r="F99" s="304">
        <v>150</v>
      </c>
      <c r="G99" s="304">
        <v>200</v>
      </c>
      <c r="H99" s="304">
        <v>100</v>
      </c>
      <c r="I99" s="304">
        <v>100</v>
      </c>
      <c r="J99" s="304">
        <v>200</v>
      </c>
      <c r="K99" s="262">
        <v>300</v>
      </c>
      <c r="L99" s="262">
        <v>200</v>
      </c>
      <c r="M99" s="263">
        <v>100</v>
      </c>
      <c r="N99" s="304">
        <v>0</v>
      </c>
      <c r="O99" s="262">
        <v>100</v>
      </c>
      <c r="P99" s="262">
        <v>0</v>
      </c>
      <c r="Q99" s="263">
        <v>100</v>
      </c>
      <c r="R99" s="304">
        <v>200</v>
      </c>
      <c r="S99" s="262">
        <v>300</v>
      </c>
      <c r="T99" s="262">
        <v>200</v>
      </c>
      <c r="U99" s="263">
        <v>100</v>
      </c>
      <c r="V99" s="304">
        <v>0</v>
      </c>
      <c r="W99" s="262">
        <v>100</v>
      </c>
      <c r="X99" s="262">
        <v>0</v>
      </c>
      <c r="Y99" s="317">
        <v>100</v>
      </c>
      <c r="Z99" s="316">
        <v>200</v>
      </c>
      <c r="AA99" s="268">
        <v>300</v>
      </c>
      <c r="AB99" s="268">
        <v>200</v>
      </c>
      <c r="AC99" s="269">
        <v>100</v>
      </c>
      <c r="AD99" s="261">
        <v>0</v>
      </c>
      <c r="AE99" s="263">
        <f t="shared" si="13"/>
        <v>0</v>
      </c>
    </row>
    <row r="100" spans="1:31" ht="15" customHeight="1" thickBot="1" x14ac:dyDescent="0.3">
      <c r="A100" s="142">
        <v>5</v>
      </c>
      <c r="B100" s="265"/>
      <c r="C100" s="322" t="s">
        <v>571</v>
      </c>
      <c r="D100" s="266" t="s">
        <v>530</v>
      </c>
      <c r="E100" s="288">
        <v>100</v>
      </c>
      <c r="F100" s="304">
        <v>50</v>
      </c>
      <c r="G100" s="304">
        <v>150</v>
      </c>
      <c r="H100" s="304">
        <v>100</v>
      </c>
      <c r="I100" s="304">
        <v>50</v>
      </c>
      <c r="J100" s="304">
        <v>100</v>
      </c>
      <c r="K100" s="262">
        <v>150</v>
      </c>
      <c r="L100" s="262">
        <v>50</v>
      </c>
      <c r="M100" s="263">
        <v>100</v>
      </c>
      <c r="N100" s="304">
        <v>0</v>
      </c>
      <c r="O100" s="262">
        <v>100</v>
      </c>
      <c r="P100" s="262">
        <v>0</v>
      </c>
      <c r="Q100" s="263">
        <v>100</v>
      </c>
      <c r="R100" s="304">
        <v>0</v>
      </c>
      <c r="S100" s="262">
        <v>100</v>
      </c>
      <c r="T100" s="262">
        <v>0</v>
      </c>
      <c r="U100" s="263">
        <v>100</v>
      </c>
      <c r="V100" s="304">
        <v>0</v>
      </c>
      <c r="W100" s="262">
        <v>100</v>
      </c>
      <c r="X100" s="262">
        <v>0</v>
      </c>
      <c r="Y100" s="317">
        <v>100</v>
      </c>
      <c r="Z100" s="316">
        <v>150</v>
      </c>
      <c r="AA100" s="268">
        <v>250</v>
      </c>
      <c r="AB100" s="268">
        <v>100</v>
      </c>
      <c r="AC100" s="269">
        <v>150</v>
      </c>
      <c r="AD100" s="261">
        <v>0</v>
      </c>
      <c r="AE100" s="263">
        <f t="shared" si="13"/>
        <v>0</v>
      </c>
    </row>
    <row r="101" spans="1:31" ht="15" customHeight="1" thickBot="1" x14ac:dyDescent="0.3">
      <c r="A101" s="142">
        <v>6</v>
      </c>
      <c r="B101" s="265"/>
      <c r="C101" s="322" t="s">
        <v>573</v>
      </c>
      <c r="D101" s="266" t="s">
        <v>579</v>
      </c>
      <c r="E101" s="288">
        <v>0</v>
      </c>
      <c r="F101" s="304">
        <v>0</v>
      </c>
      <c r="G101" s="304">
        <v>0</v>
      </c>
      <c r="H101" s="304">
        <v>0</v>
      </c>
      <c r="I101" s="304">
        <v>0</v>
      </c>
      <c r="J101" s="304">
        <v>0</v>
      </c>
      <c r="K101" s="262">
        <v>0</v>
      </c>
      <c r="L101" s="262">
        <v>0</v>
      </c>
      <c r="M101" s="263">
        <v>0</v>
      </c>
      <c r="N101" s="304">
        <v>0</v>
      </c>
      <c r="O101" s="262">
        <v>0</v>
      </c>
      <c r="P101" s="262">
        <v>0</v>
      </c>
      <c r="Q101" s="263">
        <v>0</v>
      </c>
      <c r="R101" s="304">
        <v>0</v>
      </c>
      <c r="S101" s="262">
        <v>0</v>
      </c>
      <c r="T101" s="262">
        <v>0</v>
      </c>
      <c r="U101" s="263">
        <v>0</v>
      </c>
      <c r="V101" s="304">
        <v>0</v>
      </c>
      <c r="W101" s="262">
        <v>0</v>
      </c>
      <c r="X101" s="262">
        <v>0</v>
      </c>
      <c r="Y101" s="317">
        <v>0</v>
      </c>
      <c r="Z101" s="316">
        <v>0</v>
      </c>
      <c r="AA101" s="268">
        <v>0</v>
      </c>
      <c r="AB101" s="268">
        <v>0</v>
      </c>
      <c r="AC101" s="269">
        <v>0</v>
      </c>
      <c r="AD101" s="261">
        <v>0</v>
      </c>
      <c r="AE101" s="263">
        <f t="shared" si="13"/>
        <v>0</v>
      </c>
    </row>
    <row r="102" spans="1:31" ht="15" customHeight="1" thickBot="1" x14ac:dyDescent="0.3">
      <c r="A102" s="142">
        <v>7</v>
      </c>
      <c r="B102" s="265"/>
      <c r="C102" s="322" t="s">
        <v>575</v>
      </c>
      <c r="D102" s="266" t="s">
        <v>580</v>
      </c>
      <c r="E102" s="288">
        <v>50</v>
      </c>
      <c r="F102" s="304">
        <v>150</v>
      </c>
      <c r="G102" s="304">
        <v>200</v>
      </c>
      <c r="H102" s="304">
        <v>50</v>
      </c>
      <c r="I102" s="304">
        <v>150</v>
      </c>
      <c r="J102" s="304">
        <v>50</v>
      </c>
      <c r="K102" s="262">
        <v>200</v>
      </c>
      <c r="L102" s="262">
        <v>50</v>
      </c>
      <c r="M102" s="263">
        <v>150</v>
      </c>
      <c r="N102" s="304">
        <v>0</v>
      </c>
      <c r="O102" s="262">
        <v>150</v>
      </c>
      <c r="P102" s="262">
        <v>0</v>
      </c>
      <c r="Q102" s="263">
        <v>150</v>
      </c>
      <c r="R102" s="304">
        <v>200</v>
      </c>
      <c r="S102" s="262">
        <v>350</v>
      </c>
      <c r="T102" s="262">
        <v>250</v>
      </c>
      <c r="U102" s="263">
        <v>100</v>
      </c>
      <c r="V102" s="304">
        <v>0</v>
      </c>
      <c r="W102" s="262">
        <v>100</v>
      </c>
      <c r="X102" s="262">
        <v>0</v>
      </c>
      <c r="Y102" s="317">
        <v>100</v>
      </c>
      <c r="Z102" s="316">
        <v>0</v>
      </c>
      <c r="AA102" s="268">
        <v>100</v>
      </c>
      <c r="AB102" s="268">
        <v>100</v>
      </c>
      <c r="AC102" s="269">
        <v>0</v>
      </c>
      <c r="AD102" s="261">
        <v>0</v>
      </c>
      <c r="AE102" s="263">
        <f t="shared" si="13"/>
        <v>0</v>
      </c>
    </row>
    <row r="103" spans="1:31" ht="15" customHeight="1" thickBot="1" x14ac:dyDescent="0.3">
      <c r="A103" s="142">
        <v>8</v>
      </c>
      <c r="B103" s="265"/>
      <c r="C103" s="322" t="s">
        <v>581</v>
      </c>
      <c r="D103" s="266" t="s">
        <v>582</v>
      </c>
      <c r="E103" s="288">
        <v>0</v>
      </c>
      <c r="F103" s="304">
        <v>0</v>
      </c>
      <c r="G103" s="304">
        <v>0</v>
      </c>
      <c r="H103" s="304">
        <v>0</v>
      </c>
      <c r="I103" s="304">
        <v>0</v>
      </c>
      <c r="J103" s="304">
        <v>0</v>
      </c>
      <c r="K103" s="262">
        <v>0</v>
      </c>
      <c r="L103" s="262">
        <v>0</v>
      </c>
      <c r="M103" s="263">
        <v>0</v>
      </c>
      <c r="N103" s="304">
        <v>0</v>
      </c>
      <c r="O103" s="262">
        <v>0</v>
      </c>
      <c r="P103" s="262">
        <v>0</v>
      </c>
      <c r="Q103" s="263">
        <v>0</v>
      </c>
      <c r="R103" s="304">
        <v>0</v>
      </c>
      <c r="S103" s="262">
        <v>0</v>
      </c>
      <c r="T103" s="262">
        <v>0</v>
      </c>
      <c r="U103" s="263">
        <v>0</v>
      </c>
      <c r="V103" s="304">
        <v>0</v>
      </c>
      <c r="W103" s="262">
        <v>0</v>
      </c>
      <c r="X103" s="262">
        <v>0</v>
      </c>
      <c r="Y103" s="317">
        <v>0</v>
      </c>
      <c r="Z103" s="316">
        <v>0</v>
      </c>
      <c r="AA103" s="268">
        <v>0</v>
      </c>
      <c r="AB103" s="268">
        <v>0</v>
      </c>
      <c r="AC103" s="269">
        <v>0</v>
      </c>
      <c r="AD103" s="261">
        <v>0</v>
      </c>
      <c r="AE103" s="263">
        <f t="shared" si="13"/>
        <v>0</v>
      </c>
    </row>
    <row r="104" spans="1:31" ht="15" customHeight="1" thickBot="1" x14ac:dyDescent="0.3">
      <c r="A104" s="142">
        <v>9</v>
      </c>
      <c r="B104" s="265"/>
      <c r="C104" s="322" t="s">
        <v>583</v>
      </c>
      <c r="D104" s="266" t="s">
        <v>584</v>
      </c>
      <c r="E104" s="288">
        <v>0</v>
      </c>
      <c r="F104" s="304">
        <v>300</v>
      </c>
      <c r="G104" s="304">
        <v>300</v>
      </c>
      <c r="H104" s="304">
        <v>200</v>
      </c>
      <c r="I104" s="304">
        <v>100</v>
      </c>
      <c r="J104" s="304">
        <v>200</v>
      </c>
      <c r="K104" s="262">
        <v>300</v>
      </c>
      <c r="L104" s="262">
        <v>200</v>
      </c>
      <c r="M104" s="263">
        <v>100</v>
      </c>
      <c r="N104" s="304">
        <v>0</v>
      </c>
      <c r="O104" s="262">
        <v>100</v>
      </c>
      <c r="P104" s="262">
        <v>0</v>
      </c>
      <c r="Q104" s="263">
        <v>100</v>
      </c>
      <c r="R104" s="304">
        <v>300</v>
      </c>
      <c r="S104" s="262">
        <v>400</v>
      </c>
      <c r="T104" s="262">
        <v>300</v>
      </c>
      <c r="U104" s="263">
        <v>100</v>
      </c>
      <c r="V104" s="304">
        <v>0</v>
      </c>
      <c r="W104" s="262">
        <v>100</v>
      </c>
      <c r="X104" s="262">
        <v>0</v>
      </c>
      <c r="Y104" s="317">
        <v>100</v>
      </c>
      <c r="Z104" s="316">
        <v>300</v>
      </c>
      <c r="AA104" s="268">
        <v>400</v>
      </c>
      <c r="AB104" s="268">
        <v>300</v>
      </c>
      <c r="AC104" s="269">
        <v>100</v>
      </c>
      <c r="AD104" s="261">
        <v>0</v>
      </c>
      <c r="AE104" s="263">
        <f t="shared" si="13"/>
        <v>0</v>
      </c>
    </row>
    <row r="105" spans="1:31" ht="15" customHeight="1" thickBot="1" x14ac:dyDescent="0.3">
      <c r="A105" s="142">
        <v>10</v>
      </c>
      <c r="B105" s="265"/>
      <c r="C105" s="322" t="s">
        <v>585</v>
      </c>
      <c r="D105" s="266" t="s">
        <v>586</v>
      </c>
      <c r="E105" s="288">
        <v>0</v>
      </c>
      <c r="F105" s="304">
        <v>0</v>
      </c>
      <c r="G105" s="304">
        <v>0</v>
      </c>
      <c r="H105" s="304">
        <v>0</v>
      </c>
      <c r="I105" s="304">
        <v>0</v>
      </c>
      <c r="J105" s="304">
        <v>0</v>
      </c>
      <c r="K105" s="262">
        <v>0</v>
      </c>
      <c r="L105" s="262">
        <v>0</v>
      </c>
      <c r="M105" s="263">
        <v>0</v>
      </c>
      <c r="N105" s="304">
        <v>0</v>
      </c>
      <c r="O105" s="262">
        <v>0</v>
      </c>
      <c r="P105" s="262">
        <v>0</v>
      </c>
      <c r="Q105" s="263">
        <v>0</v>
      </c>
      <c r="R105" s="304">
        <v>0</v>
      </c>
      <c r="S105" s="262">
        <v>0</v>
      </c>
      <c r="T105" s="262">
        <v>0</v>
      </c>
      <c r="U105" s="263">
        <v>0</v>
      </c>
      <c r="V105" s="304">
        <v>0</v>
      </c>
      <c r="W105" s="262">
        <v>0</v>
      </c>
      <c r="X105" s="262">
        <v>0</v>
      </c>
      <c r="Y105" s="317">
        <v>0</v>
      </c>
      <c r="Z105" s="316">
        <v>0</v>
      </c>
      <c r="AA105" s="268">
        <v>0</v>
      </c>
      <c r="AB105" s="268">
        <v>0</v>
      </c>
      <c r="AC105" s="269">
        <v>0</v>
      </c>
      <c r="AD105" s="261">
        <v>0</v>
      </c>
      <c r="AE105" s="263">
        <f t="shared" si="13"/>
        <v>0</v>
      </c>
    </row>
    <row r="106" spans="1:31" ht="15" customHeight="1" thickBot="1" x14ac:dyDescent="0.3">
      <c r="A106" s="142">
        <v>11</v>
      </c>
      <c r="B106" s="265"/>
      <c r="C106" s="322" t="s">
        <v>587</v>
      </c>
      <c r="D106" s="266" t="s">
        <v>588</v>
      </c>
      <c r="E106" s="288">
        <v>150</v>
      </c>
      <c r="F106" s="304">
        <v>250</v>
      </c>
      <c r="G106" s="304">
        <v>400</v>
      </c>
      <c r="H106" s="304">
        <v>200</v>
      </c>
      <c r="I106" s="304">
        <v>200</v>
      </c>
      <c r="J106" s="304">
        <v>150</v>
      </c>
      <c r="K106" s="262">
        <v>350</v>
      </c>
      <c r="L106" s="262">
        <v>150</v>
      </c>
      <c r="M106" s="263">
        <v>200</v>
      </c>
      <c r="N106" s="304">
        <v>0</v>
      </c>
      <c r="O106" s="262">
        <v>200</v>
      </c>
      <c r="P106" s="262">
        <v>0</v>
      </c>
      <c r="Q106" s="263">
        <v>200</v>
      </c>
      <c r="R106" s="304">
        <v>250</v>
      </c>
      <c r="S106" s="262">
        <v>450</v>
      </c>
      <c r="T106" s="262">
        <v>250</v>
      </c>
      <c r="U106" s="263">
        <v>200</v>
      </c>
      <c r="V106" s="304">
        <v>0</v>
      </c>
      <c r="W106" s="262">
        <v>200</v>
      </c>
      <c r="X106" s="262">
        <v>0</v>
      </c>
      <c r="Y106" s="317">
        <v>200</v>
      </c>
      <c r="Z106" s="316">
        <v>600</v>
      </c>
      <c r="AA106" s="268">
        <v>800</v>
      </c>
      <c r="AB106" s="268">
        <v>600</v>
      </c>
      <c r="AC106" s="269">
        <v>200</v>
      </c>
      <c r="AD106" s="261">
        <v>0</v>
      </c>
      <c r="AE106" s="263">
        <f t="shared" si="13"/>
        <v>0</v>
      </c>
    </row>
    <row r="107" spans="1:31" ht="15" customHeight="1" thickBot="1" x14ac:dyDescent="0.3">
      <c r="A107" s="142">
        <v>12</v>
      </c>
      <c r="B107" s="265"/>
      <c r="C107" s="322" t="s">
        <v>589</v>
      </c>
      <c r="D107" s="266" t="s">
        <v>590</v>
      </c>
      <c r="E107" s="288">
        <v>0</v>
      </c>
      <c r="F107" s="304">
        <v>200</v>
      </c>
      <c r="G107" s="304">
        <v>200</v>
      </c>
      <c r="H107" s="304">
        <v>50</v>
      </c>
      <c r="I107" s="304">
        <v>150</v>
      </c>
      <c r="J107" s="304">
        <v>50</v>
      </c>
      <c r="K107" s="262">
        <v>200</v>
      </c>
      <c r="L107" s="262">
        <v>100</v>
      </c>
      <c r="M107" s="263">
        <v>100</v>
      </c>
      <c r="N107" s="304">
        <v>0</v>
      </c>
      <c r="O107" s="262">
        <v>100</v>
      </c>
      <c r="P107" s="262">
        <v>0</v>
      </c>
      <c r="Q107" s="263">
        <v>100</v>
      </c>
      <c r="R107" s="304">
        <v>50</v>
      </c>
      <c r="S107" s="262">
        <v>150</v>
      </c>
      <c r="T107" s="262">
        <v>0</v>
      </c>
      <c r="U107" s="263">
        <v>150</v>
      </c>
      <c r="V107" s="304">
        <v>0</v>
      </c>
      <c r="W107" s="262">
        <v>150</v>
      </c>
      <c r="X107" s="262">
        <v>0</v>
      </c>
      <c r="Y107" s="317">
        <v>150</v>
      </c>
      <c r="Z107" s="316">
        <v>50</v>
      </c>
      <c r="AA107" s="268">
        <v>200</v>
      </c>
      <c r="AB107" s="268">
        <v>150</v>
      </c>
      <c r="AC107" s="269">
        <v>50</v>
      </c>
      <c r="AD107" s="261">
        <v>0</v>
      </c>
      <c r="AE107" s="263">
        <f t="shared" si="13"/>
        <v>0</v>
      </c>
    </row>
    <row r="108" spans="1:31" ht="15" customHeight="1" thickBot="1" x14ac:dyDescent="0.3">
      <c r="A108" s="142">
        <v>13</v>
      </c>
      <c r="B108" s="265"/>
      <c r="C108" s="322" t="s">
        <v>591</v>
      </c>
      <c r="D108" s="266" t="s">
        <v>592</v>
      </c>
      <c r="E108" s="288">
        <v>150</v>
      </c>
      <c r="F108" s="304">
        <v>150</v>
      </c>
      <c r="G108" s="304">
        <v>300</v>
      </c>
      <c r="H108" s="304">
        <v>100</v>
      </c>
      <c r="I108" s="304">
        <v>200</v>
      </c>
      <c r="J108" s="304">
        <v>0</v>
      </c>
      <c r="K108" s="262">
        <v>200</v>
      </c>
      <c r="L108" s="262">
        <v>50</v>
      </c>
      <c r="M108" s="263">
        <v>150</v>
      </c>
      <c r="N108" s="304">
        <v>0</v>
      </c>
      <c r="O108" s="262">
        <v>150</v>
      </c>
      <c r="P108" s="262">
        <v>0</v>
      </c>
      <c r="Q108" s="263">
        <v>150</v>
      </c>
      <c r="R108" s="304">
        <v>250</v>
      </c>
      <c r="S108" s="262">
        <v>400</v>
      </c>
      <c r="T108" s="262">
        <v>150</v>
      </c>
      <c r="U108" s="263">
        <v>250</v>
      </c>
      <c r="V108" s="304">
        <v>0</v>
      </c>
      <c r="W108" s="262">
        <v>250</v>
      </c>
      <c r="X108" s="262">
        <v>0</v>
      </c>
      <c r="Y108" s="317">
        <v>250</v>
      </c>
      <c r="Z108" s="316">
        <v>450</v>
      </c>
      <c r="AA108" s="268">
        <v>700</v>
      </c>
      <c r="AB108" s="268">
        <v>450</v>
      </c>
      <c r="AC108" s="269">
        <v>250</v>
      </c>
      <c r="AD108" s="261">
        <v>0</v>
      </c>
      <c r="AE108" s="263">
        <f t="shared" si="13"/>
        <v>0</v>
      </c>
    </row>
    <row r="109" spans="1:31" ht="15" customHeight="1" thickBot="1" x14ac:dyDescent="0.3">
      <c r="A109" s="142">
        <v>14</v>
      </c>
      <c r="B109" s="265"/>
      <c r="C109" s="322" t="s">
        <v>593</v>
      </c>
      <c r="D109" s="266" t="s">
        <v>594</v>
      </c>
      <c r="E109" s="288">
        <v>50</v>
      </c>
      <c r="F109" s="304">
        <v>50</v>
      </c>
      <c r="G109" s="304">
        <v>100</v>
      </c>
      <c r="H109" s="304">
        <v>50</v>
      </c>
      <c r="I109" s="304">
        <v>50</v>
      </c>
      <c r="J109" s="304">
        <v>0</v>
      </c>
      <c r="K109" s="262">
        <v>50</v>
      </c>
      <c r="L109" s="262">
        <v>0</v>
      </c>
      <c r="M109" s="263">
        <v>50</v>
      </c>
      <c r="N109" s="304">
        <v>0</v>
      </c>
      <c r="O109" s="262">
        <v>50</v>
      </c>
      <c r="P109" s="262">
        <v>0</v>
      </c>
      <c r="Q109" s="263">
        <v>50</v>
      </c>
      <c r="R109" s="304">
        <v>50</v>
      </c>
      <c r="S109" s="262">
        <v>100</v>
      </c>
      <c r="T109" s="262">
        <v>50</v>
      </c>
      <c r="U109" s="263">
        <v>50</v>
      </c>
      <c r="V109" s="304">
        <v>0</v>
      </c>
      <c r="W109" s="262">
        <v>50</v>
      </c>
      <c r="X109" s="262">
        <v>0</v>
      </c>
      <c r="Y109" s="317">
        <v>50</v>
      </c>
      <c r="Z109" s="316">
        <v>100</v>
      </c>
      <c r="AA109" s="268">
        <v>150</v>
      </c>
      <c r="AB109" s="268">
        <v>100</v>
      </c>
      <c r="AC109" s="269">
        <v>50</v>
      </c>
      <c r="AD109" s="261">
        <v>0</v>
      </c>
      <c r="AE109" s="263">
        <f t="shared" si="13"/>
        <v>0</v>
      </c>
    </row>
    <row r="110" spans="1:31" ht="15" customHeight="1" thickBot="1" x14ac:dyDescent="0.3">
      <c r="A110" s="289">
        <v>15</v>
      </c>
      <c r="B110" s="271"/>
      <c r="C110" s="324" t="s">
        <v>525</v>
      </c>
      <c r="D110" s="325" t="s">
        <v>595</v>
      </c>
      <c r="E110" s="288">
        <v>0</v>
      </c>
      <c r="F110" s="304">
        <v>0</v>
      </c>
      <c r="G110" s="304">
        <v>0</v>
      </c>
      <c r="H110" s="304">
        <v>0</v>
      </c>
      <c r="I110" s="304">
        <v>0</v>
      </c>
      <c r="J110" s="304">
        <v>0</v>
      </c>
      <c r="K110" s="262">
        <v>0</v>
      </c>
      <c r="L110" s="262">
        <v>0</v>
      </c>
      <c r="M110" s="263">
        <v>0</v>
      </c>
      <c r="N110" s="304">
        <v>0</v>
      </c>
      <c r="O110" s="262">
        <v>0</v>
      </c>
      <c r="P110" s="262">
        <v>0</v>
      </c>
      <c r="Q110" s="263">
        <v>0</v>
      </c>
      <c r="R110" s="304">
        <v>50</v>
      </c>
      <c r="S110" s="262">
        <v>50</v>
      </c>
      <c r="T110" s="262">
        <v>0</v>
      </c>
      <c r="U110" s="263">
        <v>50</v>
      </c>
      <c r="V110" s="304">
        <v>0</v>
      </c>
      <c r="W110" s="262">
        <v>50</v>
      </c>
      <c r="X110" s="262">
        <v>0</v>
      </c>
      <c r="Y110" s="317">
        <v>50</v>
      </c>
      <c r="Z110" s="319">
        <v>0</v>
      </c>
      <c r="AA110" s="275">
        <v>50</v>
      </c>
      <c r="AB110" s="275">
        <v>50</v>
      </c>
      <c r="AC110" s="290">
        <v>0</v>
      </c>
      <c r="AD110" s="261">
        <v>0</v>
      </c>
      <c r="AE110" s="263">
        <f t="shared" si="13"/>
        <v>0</v>
      </c>
    </row>
    <row r="111" spans="1:31" ht="15" customHeight="1" thickBot="1" x14ac:dyDescent="0.3">
      <c r="A111" s="278" t="s">
        <v>490</v>
      </c>
      <c r="B111" s="279"/>
      <c r="C111" s="279"/>
      <c r="D111" s="280"/>
      <c r="E111" s="301">
        <v>600</v>
      </c>
      <c r="F111" s="326">
        <v>1500</v>
      </c>
      <c r="G111" s="326">
        <v>2100</v>
      </c>
      <c r="H111" s="326">
        <v>950</v>
      </c>
      <c r="I111" s="327">
        <v>1150</v>
      </c>
      <c r="J111" s="301">
        <v>800</v>
      </c>
      <c r="K111" s="326">
        <v>1950</v>
      </c>
      <c r="L111" s="326">
        <v>950</v>
      </c>
      <c r="M111" s="327">
        <v>1000</v>
      </c>
      <c r="N111" s="301">
        <v>0</v>
      </c>
      <c r="O111" s="326">
        <v>1000</v>
      </c>
      <c r="P111" s="326">
        <v>0</v>
      </c>
      <c r="Q111" s="327">
        <v>1000</v>
      </c>
      <c r="R111" s="301">
        <v>1450</v>
      </c>
      <c r="S111" s="326">
        <v>2450</v>
      </c>
      <c r="T111" s="326">
        <v>1300</v>
      </c>
      <c r="U111" s="327">
        <v>1150</v>
      </c>
      <c r="V111" s="301">
        <f t="shared" ref="V111:AE111" si="14">SUM(V96:V110)</f>
        <v>0</v>
      </c>
      <c r="W111" s="301">
        <f t="shared" si="14"/>
        <v>1150</v>
      </c>
      <c r="X111" s="301">
        <f t="shared" si="14"/>
        <v>0</v>
      </c>
      <c r="Y111" s="301">
        <f t="shared" si="14"/>
        <v>1150</v>
      </c>
      <c r="Z111" s="301">
        <f t="shared" si="14"/>
        <v>2150</v>
      </c>
      <c r="AA111" s="301">
        <f t="shared" si="14"/>
        <v>3300</v>
      </c>
      <c r="AB111" s="301">
        <f t="shared" si="14"/>
        <v>2300</v>
      </c>
      <c r="AC111" s="315">
        <f t="shared" si="14"/>
        <v>1000</v>
      </c>
      <c r="AD111" s="301">
        <f t="shared" si="14"/>
        <v>0</v>
      </c>
      <c r="AE111" s="301">
        <f t="shared" si="14"/>
        <v>0</v>
      </c>
    </row>
    <row r="112" spans="1:31" ht="15" customHeight="1" thickBot="1" x14ac:dyDescent="0.3">
      <c r="A112" s="175">
        <v>1</v>
      </c>
      <c r="B112" s="258" t="s">
        <v>596</v>
      </c>
      <c r="C112" s="302" t="s">
        <v>597</v>
      </c>
      <c r="D112" s="328" t="s">
        <v>598</v>
      </c>
      <c r="E112" s="288">
        <v>50</v>
      </c>
      <c r="F112" s="304">
        <v>400</v>
      </c>
      <c r="G112" s="304">
        <v>450</v>
      </c>
      <c r="H112" s="304">
        <v>300</v>
      </c>
      <c r="I112" s="304">
        <v>150</v>
      </c>
      <c r="J112" s="304">
        <v>150</v>
      </c>
      <c r="K112" s="304">
        <v>300</v>
      </c>
      <c r="L112" s="304">
        <v>150</v>
      </c>
      <c r="M112" s="304">
        <v>150</v>
      </c>
      <c r="N112" s="305">
        <v>200</v>
      </c>
      <c r="O112" s="306">
        <v>350</v>
      </c>
      <c r="P112" s="306">
        <v>200</v>
      </c>
      <c r="Q112" s="288">
        <v>150</v>
      </c>
      <c r="R112" s="305">
        <v>300</v>
      </c>
      <c r="S112" s="306">
        <v>450</v>
      </c>
      <c r="T112" s="306">
        <v>350</v>
      </c>
      <c r="U112" s="288">
        <v>100</v>
      </c>
      <c r="V112" s="305">
        <v>300</v>
      </c>
      <c r="W112" s="306">
        <v>400</v>
      </c>
      <c r="X112" s="306">
        <v>250</v>
      </c>
      <c r="Y112" s="329">
        <v>150</v>
      </c>
      <c r="Z112" s="304">
        <v>400</v>
      </c>
      <c r="AA112" s="262">
        <v>550</v>
      </c>
      <c r="AB112" s="262">
        <v>400</v>
      </c>
      <c r="AC112" s="263">
        <v>150</v>
      </c>
      <c r="AD112" s="261">
        <v>0</v>
      </c>
      <c r="AE112" s="263">
        <f t="shared" ref="AE112:AE119" si="15">(AD112/50)</f>
        <v>0</v>
      </c>
    </row>
    <row r="113" spans="1:31" ht="15" customHeight="1" thickBot="1" x14ac:dyDescent="0.3">
      <c r="A113" s="175">
        <v>2</v>
      </c>
      <c r="B113" s="265"/>
      <c r="C113" s="302" t="s">
        <v>599</v>
      </c>
      <c r="D113" s="328" t="s">
        <v>600</v>
      </c>
      <c r="E113" s="288">
        <v>69</v>
      </c>
      <c r="F113" s="304">
        <v>0</v>
      </c>
      <c r="G113" s="304">
        <v>69</v>
      </c>
      <c r="H113" s="304">
        <v>30</v>
      </c>
      <c r="I113" s="304">
        <v>39</v>
      </c>
      <c r="J113" s="304">
        <v>0</v>
      </c>
      <c r="K113" s="304">
        <v>39</v>
      </c>
      <c r="L113" s="304">
        <v>3</v>
      </c>
      <c r="M113" s="304">
        <v>36</v>
      </c>
      <c r="N113" s="305">
        <v>0</v>
      </c>
      <c r="O113" s="306">
        <v>36</v>
      </c>
      <c r="P113" s="306">
        <v>2</v>
      </c>
      <c r="Q113" s="288">
        <v>34</v>
      </c>
      <c r="R113" s="305">
        <v>50</v>
      </c>
      <c r="S113" s="306">
        <v>84</v>
      </c>
      <c r="T113" s="306">
        <v>0</v>
      </c>
      <c r="U113" s="288">
        <v>84</v>
      </c>
      <c r="V113" s="305">
        <v>0</v>
      </c>
      <c r="W113" s="306">
        <v>84</v>
      </c>
      <c r="X113" s="306">
        <v>8</v>
      </c>
      <c r="Y113" s="329">
        <v>76</v>
      </c>
      <c r="Z113" s="316">
        <v>0</v>
      </c>
      <c r="AA113" s="268">
        <v>76</v>
      </c>
      <c r="AB113" s="268">
        <v>1</v>
      </c>
      <c r="AC113" s="269">
        <v>75</v>
      </c>
      <c r="AD113" s="261">
        <v>0</v>
      </c>
      <c r="AE113" s="263">
        <f t="shared" si="15"/>
        <v>0</v>
      </c>
    </row>
    <row r="114" spans="1:31" ht="15" customHeight="1" thickBot="1" x14ac:dyDescent="0.3">
      <c r="A114" s="175">
        <v>3</v>
      </c>
      <c r="B114" s="265"/>
      <c r="C114" s="302" t="s">
        <v>601</v>
      </c>
      <c r="D114" s="328" t="s">
        <v>602</v>
      </c>
      <c r="E114" s="288">
        <v>0</v>
      </c>
      <c r="F114" s="304">
        <v>0</v>
      </c>
      <c r="G114" s="304">
        <v>0</v>
      </c>
      <c r="H114" s="304">
        <v>0</v>
      </c>
      <c r="I114" s="304">
        <v>0</v>
      </c>
      <c r="J114" s="304">
        <v>0</v>
      </c>
      <c r="K114" s="304">
        <v>0</v>
      </c>
      <c r="L114" s="304">
        <v>0</v>
      </c>
      <c r="M114" s="304">
        <v>0</v>
      </c>
      <c r="N114" s="305">
        <v>0</v>
      </c>
      <c r="O114" s="306">
        <v>0</v>
      </c>
      <c r="P114" s="306">
        <v>0</v>
      </c>
      <c r="Q114" s="288">
        <v>0</v>
      </c>
      <c r="R114" s="305">
        <v>0</v>
      </c>
      <c r="S114" s="306">
        <v>0</v>
      </c>
      <c r="T114" s="306">
        <v>0</v>
      </c>
      <c r="U114" s="288">
        <v>0</v>
      </c>
      <c r="V114" s="305">
        <v>0</v>
      </c>
      <c r="W114" s="306">
        <v>0</v>
      </c>
      <c r="X114" s="306">
        <v>0</v>
      </c>
      <c r="Y114" s="329">
        <v>0</v>
      </c>
      <c r="Z114" s="316">
        <v>0</v>
      </c>
      <c r="AA114" s="268">
        <v>0</v>
      </c>
      <c r="AB114" s="268">
        <v>0</v>
      </c>
      <c r="AC114" s="269">
        <v>0</v>
      </c>
      <c r="AD114" s="261">
        <v>0</v>
      </c>
      <c r="AE114" s="263">
        <f t="shared" si="15"/>
        <v>0</v>
      </c>
    </row>
    <row r="115" spans="1:31" ht="15" customHeight="1" thickBot="1" x14ac:dyDescent="0.3">
      <c r="A115" s="175">
        <v>4</v>
      </c>
      <c r="B115" s="265"/>
      <c r="C115" s="302" t="s">
        <v>603</v>
      </c>
      <c r="D115" s="328" t="s">
        <v>604</v>
      </c>
      <c r="E115" s="288">
        <v>0</v>
      </c>
      <c r="F115" s="304">
        <v>0</v>
      </c>
      <c r="G115" s="304">
        <v>0</v>
      </c>
      <c r="H115" s="304">
        <v>0</v>
      </c>
      <c r="I115" s="304">
        <v>0</v>
      </c>
      <c r="J115" s="304">
        <v>0</v>
      </c>
      <c r="K115" s="304">
        <v>0</v>
      </c>
      <c r="L115" s="304">
        <v>0</v>
      </c>
      <c r="M115" s="304">
        <v>0</v>
      </c>
      <c r="N115" s="305">
        <v>0</v>
      </c>
      <c r="O115" s="306">
        <v>0</v>
      </c>
      <c r="P115" s="306">
        <v>0</v>
      </c>
      <c r="Q115" s="288">
        <v>0</v>
      </c>
      <c r="R115" s="305">
        <v>0</v>
      </c>
      <c r="S115" s="306">
        <v>0</v>
      </c>
      <c r="T115" s="306">
        <v>0</v>
      </c>
      <c r="U115" s="288">
        <v>0</v>
      </c>
      <c r="V115" s="305">
        <v>0</v>
      </c>
      <c r="W115" s="306">
        <v>0</v>
      </c>
      <c r="X115" s="306">
        <v>0</v>
      </c>
      <c r="Y115" s="329">
        <v>0</v>
      </c>
      <c r="Z115" s="316">
        <v>0</v>
      </c>
      <c r="AA115" s="268">
        <v>0</v>
      </c>
      <c r="AB115" s="268">
        <v>0</v>
      </c>
      <c r="AC115" s="269">
        <v>0</v>
      </c>
      <c r="AD115" s="261">
        <v>0</v>
      </c>
      <c r="AE115" s="263">
        <f t="shared" si="15"/>
        <v>0</v>
      </c>
    </row>
    <row r="116" spans="1:31" ht="15" customHeight="1" thickBot="1" x14ac:dyDescent="0.3">
      <c r="A116" s="175">
        <v>5</v>
      </c>
      <c r="B116" s="265"/>
      <c r="C116" s="302" t="s">
        <v>605</v>
      </c>
      <c r="D116" s="328" t="s">
        <v>606</v>
      </c>
      <c r="E116" s="288">
        <v>150</v>
      </c>
      <c r="F116" s="304">
        <v>200</v>
      </c>
      <c r="G116" s="304">
        <v>350</v>
      </c>
      <c r="H116" s="304">
        <v>200</v>
      </c>
      <c r="I116" s="304">
        <v>150</v>
      </c>
      <c r="J116" s="304">
        <v>250</v>
      </c>
      <c r="K116" s="304">
        <v>400</v>
      </c>
      <c r="L116" s="304">
        <v>250</v>
      </c>
      <c r="M116" s="304">
        <v>150</v>
      </c>
      <c r="N116" s="305">
        <v>250</v>
      </c>
      <c r="O116" s="306">
        <v>400</v>
      </c>
      <c r="P116" s="306">
        <v>150</v>
      </c>
      <c r="Q116" s="288">
        <v>250</v>
      </c>
      <c r="R116" s="305">
        <v>50</v>
      </c>
      <c r="S116" s="306">
        <v>300</v>
      </c>
      <c r="T116" s="306">
        <v>249</v>
      </c>
      <c r="U116" s="288">
        <v>51</v>
      </c>
      <c r="V116" s="305">
        <v>250</v>
      </c>
      <c r="W116" s="306">
        <v>301</v>
      </c>
      <c r="X116" s="306">
        <v>151</v>
      </c>
      <c r="Y116" s="329">
        <v>150</v>
      </c>
      <c r="Z116" s="316">
        <v>200</v>
      </c>
      <c r="AA116" s="268">
        <v>350</v>
      </c>
      <c r="AB116" s="268">
        <v>200</v>
      </c>
      <c r="AC116" s="269">
        <v>150</v>
      </c>
      <c r="AD116" s="261">
        <v>0</v>
      </c>
      <c r="AE116" s="263">
        <f t="shared" si="15"/>
        <v>0</v>
      </c>
    </row>
    <row r="117" spans="1:31" ht="15" customHeight="1" thickBot="1" x14ac:dyDescent="0.3">
      <c r="A117" s="175">
        <v>6</v>
      </c>
      <c r="B117" s="265"/>
      <c r="C117" s="302" t="s">
        <v>607</v>
      </c>
      <c r="D117" s="328" t="s">
        <v>608</v>
      </c>
      <c r="E117" s="288">
        <v>100</v>
      </c>
      <c r="F117" s="304">
        <v>300</v>
      </c>
      <c r="G117" s="304">
        <v>400</v>
      </c>
      <c r="H117" s="304">
        <v>400</v>
      </c>
      <c r="I117" s="304">
        <v>0</v>
      </c>
      <c r="J117" s="304">
        <v>300</v>
      </c>
      <c r="K117" s="304">
        <v>300</v>
      </c>
      <c r="L117" s="304">
        <v>250</v>
      </c>
      <c r="M117" s="304">
        <v>50</v>
      </c>
      <c r="N117" s="305">
        <v>250</v>
      </c>
      <c r="O117" s="306">
        <v>300</v>
      </c>
      <c r="P117" s="306">
        <v>250</v>
      </c>
      <c r="Q117" s="288">
        <v>50</v>
      </c>
      <c r="R117" s="305">
        <v>200</v>
      </c>
      <c r="S117" s="306">
        <v>250</v>
      </c>
      <c r="T117" s="306">
        <v>250</v>
      </c>
      <c r="U117" s="288">
        <v>0</v>
      </c>
      <c r="V117" s="305">
        <v>250</v>
      </c>
      <c r="W117" s="306">
        <v>250</v>
      </c>
      <c r="X117" s="306">
        <v>100</v>
      </c>
      <c r="Y117" s="329">
        <v>150</v>
      </c>
      <c r="Z117" s="316">
        <v>200</v>
      </c>
      <c r="AA117" s="268">
        <v>350</v>
      </c>
      <c r="AB117" s="268">
        <v>300</v>
      </c>
      <c r="AC117" s="269">
        <v>50</v>
      </c>
      <c r="AD117" s="261">
        <v>0</v>
      </c>
      <c r="AE117" s="263">
        <f t="shared" si="15"/>
        <v>0</v>
      </c>
    </row>
    <row r="118" spans="1:31" ht="15" customHeight="1" thickBot="1" x14ac:dyDescent="0.3">
      <c r="A118" s="175">
        <v>7</v>
      </c>
      <c r="B118" s="265"/>
      <c r="C118" s="302" t="s">
        <v>609</v>
      </c>
      <c r="D118" s="328" t="s">
        <v>610</v>
      </c>
      <c r="E118" s="288">
        <v>150</v>
      </c>
      <c r="F118" s="304">
        <v>150</v>
      </c>
      <c r="G118" s="304">
        <v>300</v>
      </c>
      <c r="H118" s="304">
        <v>240</v>
      </c>
      <c r="I118" s="304">
        <v>60</v>
      </c>
      <c r="J118" s="304">
        <v>300</v>
      </c>
      <c r="K118" s="304">
        <v>360</v>
      </c>
      <c r="L118" s="304">
        <v>250</v>
      </c>
      <c r="M118" s="304">
        <v>110</v>
      </c>
      <c r="N118" s="305">
        <v>250</v>
      </c>
      <c r="O118" s="306">
        <v>360</v>
      </c>
      <c r="P118" s="306">
        <v>210</v>
      </c>
      <c r="Q118" s="288">
        <v>150</v>
      </c>
      <c r="R118" s="305">
        <v>150</v>
      </c>
      <c r="S118" s="306">
        <v>300</v>
      </c>
      <c r="T118" s="306">
        <v>50</v>
      </c>
      <c r="U118" s="288">
        <v>250</v>
      </c>
      <c r="V118" s="305">
        <v>150</v>
      </c>
      <c r="W118" s="306">
        <v>400</v>
      </c>
      <c r="X118" s="306">
        <v>250</v>
      </c>
      <c r="Y118" s="329">
        <v>150</v>
      </c>
      <c r="Z118" s="316">
        <v>300</v>
      </c>
      <c r="AA118" s="268">
        <v>450</v>
      </c>
      <c r="AB118" s="268">
        <v>250</v>
      </c>
      <c r="AC118" s="269">
        <v>200</v>
      </c>
      <c r="AD118" s="261">
        <v>0</v>
      </c>
      <c r="AE118" s="263">
        <f t="shared" si="15"/>
        <v>0</v>
      </c>
    </row>
    <row r="119" spans="1:31" ht="15" customHeight="1" thickBot="1" x14ac:dyDescent="0.3">
      <c r="A119" s="178">
        <v>8</v>
      </c>
      <c r="B119" s="271"/>
      <c r="C119" s="307" t="s">
        <v>611</v>
      </c>
      <c r="D119" s="330" t="s">
        <v>612</v>
      </c>
      <c r="E119" s="288">
        <v>0</v>
      </c>
      <c r="F119" s="304">
        <v>0</v>
      </c>
      <c r="G119" s="304">
        <v>0</v>
      </c>
      <c r="H119" s="304">
        <v>0</v>
      </c>
      <c r="I119" s="304">
        <v>0</v>
      </c>
      <c r="J119" s="304">
        <v>0</v>
      </c>
      <c r="K119" s="304">
        <v>0</v>
      </c>
      <c r="L119" s="304">
        <v>0</v>
      </c>
      <c r="M119" s="304">
        <v>0</v>
      </c>
      <c r="N119" s="305">
        <v>0</v>
      </c>
      <c r="O119" s="306">
        <v>0</v>
      </c>
      <c r="P119" s="306">
        <v>0</v>
      </c>
      <c r="Q119" s="288">
        <v>0</v>
      </c>
      <c r="R119" s="305">
        <v>0</v>
      </c>
      <c r="S119" s="306">
        <v>0</v>
      </c>
      <c r="T119" s="306">
        <v>0</v>
      </c>
      <c r="U119" s="288">
        <v>0</v>
      </c>
      <c r="V119" s="305">
        <v>0</v>
      </c>
      <c r="W119" s="306">
        <v>0</v>
      </c>
      <c r="X119" s="306">
        <v>0</v>
      </c>
      <c r="Y119" s="329">
        <v>0</v>
      </c>
      <c r="Z119" s="319">
        <v>0</v>
      </c>
      <c r="AA119" s="275">
        <v>0</v>
      </c>
      <c r="AB119" s="275">
        <v>0</v>
      </c>
      <c r="AC119" s="290">
        <v>0</v>
      </c>
      <c r="AD119" s="261">
        <v>0</v>
      </c>
      <c r="AE119" s="263">
        <f t="shared" si="15"/>
        <v>0</v>
      </c>
    </row>
    <row r="120" spans="1:31" ht="15" customHeight="1" thickBot="1" x14ac:dyDescent="0.3">
      <c r="A120" s="278" t="s">
        <v>490</v>
      </c>
      <c r="B120" s="279"/>
      <c r="C120" s="279"/>
      <c r="D120" s="280"/>
      <c r="E120" s="331">
        <v>519</v>
      </c>
      <c r="F120" s="332">
        <v>1050</v>
      </c>
      <c r="G120" s="332">
        <v>1569</v>
      </c>
      <c r="H120" s="332">
        <v>1170</v>
      </c>
      <c r="I120" s="333">
        <v>399</v>
      </c>
      <c r="J120" s="331">
        <v>1000</v>
      </c>
      <c r="K120" s="332">
        <v>1399</v>
      </c>
      <c r="L120" s="332">
        <v>903</v>
      </c>
      <c r="M120" s="333">
        <v>496</v>
      </c>
      <c r="N120" s="331">
        <v>950</v>
      </c>
      <c r="O120" s="306">
        <v>1446</v>
      </c>
      <c r="P120" s="332">
        <v>812</v>
      </c>
      <c r="Q120" s="333">
        <v>634</v>
      </c>
      <c r="R120" s="331">
        <v>750</v>
      </c>
      <c r="S120" s="332">
        <v>1384</v>
      </c>
      <c r="T120" s="332">
        <v>899</v>
      </c>
      <c r="U120" s="333">
        <v>485</v>
      </c>
      <c r="V120" s="331">
        <v>950</v>
      </c>
      <c r="W120" s="331">
        <v>1435</v>
      </c>
      <c r="X120" s="331">
        <f t="shared" ref="X120:AE120" si="16">SUM(X112:X119)</f>
        <v>759</v>
      </c>
      <c r="Y120" s="331">
        <f t="shared" si="16"/>
        <v>676</v>
      </c>
      <c r="Z120" s="299">
        <f t="shared" si="16"/>
        <v>1100</v>
      </c>
      <c r="AA120" s="299">
        <f t="shared" si="16"/>
        <v>1776</v>
      </c>
      <c r="AB120" s="299">
        <f t="shared" si="16"/>
        <v>1151</v>
      </c>
      <c r="AC120" s="300">
        <f t="shared" si="16"/>
        <v>625</v>
      </c>
      <c r="AD120" s="331">
        <f t="shared" si="16"/>
        <v>0</v>
      </c>
      <c r="AE120" s="331">
        <f t="shared" si="16"/>
        <v>0</v>
      </c>
    </row>
    <row r="121" spans="1:31" ht="15" customHeight="1" thickBot="1" x14ac:dyDescent="0.3">
      <c r="A121" s="278" t="s">
        <v>613</v>
      </c>
      <c r="B121" s="279"/>
      <c r="C121" s="279"/>
      <c r="D121" s="279"/>
      <c r="E121" s="285">
        <v>8563</v>
      </c>
      <c r="F121" s="334">
        <f>(F26+F38+F54+F62+F95+F111+F120)</f>
        <v>10300</v>
      </c>
      <c r="G121" s="334">
        <f>(G26+G38+G54+G62+G95+G111+G120)</f>
        <v>18863</v>
      </c>
      <c r="H121" s="334">
        <f>(H26+H38+H54+H62+H95+H111+H120)</f>
        <v>8865</v>
      </c>
      <c r="I121" s="75">
        <v>9923</v>
      </c>
      <c r="J121" s="285">
        <v>9050</v>
      </c>
      <c r="K121" s="334">
        <v>18973</v>
      </c>
      <c r="L121" s="334">
        <v>9167</v>
      </c>
      <c r="M121" s="75">
        <v>9806</v>
      </c>
      <c r="N121" s="285">
        <v>9450</v>
      </c>
      <c r="O121" s="306">
        <v>19256</v>
      </c>
      <c r="P121" s="334">
        <v>9172</v>
      </c>
      <c r="Q121" s="75">
        <v>10084</v>
      </c>
      <c r="R121" s="285">
        <v>9525</v>
      </c>
      <c r="S121" s="334">
        <v>19609</v>
      </c>
      <c r="T121" s="334">
        <v>9160</v>
      </c>
      <c r="U121" s="75">
        <v>10449</v>
      </c>
      <c r="V121" s="285">
        <v>8550</v>
      </c>
      <c r="W121" s="285">
        <f t="shared" ref="W121:AE121" si="17">SUM(W26,W38,W54,W62,W95,W111,W120)</f>
        <v>18999</v>
      </c>
      <c r="X121" s="285">
        <f t="shared" si="17"/>
        <v>8365</v>
      </c>
      <c r="Y121" s="285">
        <f t="shared" si="17"/>
        <v>10634</v>
      </c>
      <c r="Z121" s="285">
        <f t="shared" si="17"/>
        <v>14450</v>
      </c>
      <c r="AA121" s="285">
        <f t="shared" si="17"/>
        <v>25084</v>
      </c>
      <c r="AB121" s="285">
        <f t="shared" si="17"/>
        <v>13122</v>
      </c>
      <c r="AC121" s="335">
        <v>11962</v>
      </c>
      <c r="AD121" s="336">
        <f t="shared" si="17"/>
        <v>0</v>
      </c>
      <c r="AE121" s="336">
        <f t="shared" si="17"/>
        <v>0</v>
      </c>
    </row>
    <row r="123" spans="1:31" x14ac:dyDescent="0.25">
      <c r="AB123" s="337"/>
    </row>
  </sheetData>
  <mergeCells count="50">
    <mergeCell ref="A111:D111"/>
    <mergeCell ref="B112:B119"/>
    <mergeCell ref="A120:D120"/>
    <mergeCell ref="A121:D121"/>
    <mergeCell ref="A4:AC4"/>
    <mergeCell ref="A54:D54"/>
    <mergeCell ref="B55:B61"/>
    <mergeCell ref="A62:D62"/>
    <mergeCell ref="B63:B94"/>
    <mergeCell ref="A95:D95"/>
    <mergeCell ref="B96:B110"/>
    <mergeCell ref="AE5:AE7"/>
    <mergeCell ref="B8:B25"/>
    <mergeCell ref="A26:D26"/>
    <mergeCell ref="B27:B37"/>
    <mergeCell ref="A38:D38"/>
    <mergeCell ref="B39:B53"/>
    <mergeCell ref="Y5:Y7"/>
    <mergeCell ref="Z5:Z7"/>
    <mergeCell ref="AA5:AA7"/>
    <mergeCell ref="AB5:AB7"/>
    <mergeCell ref="AC5:AC7"/>
    <mergeCell ref="AD5:AD7"/>
    <mergeCell ref="S5:S7"/>
    <mergeCell ref="T5:T7"/>
    <mergeCell ref="U5:U7"/>
    <mergeCell ref="V5:V7"/>
    <mergeCell ref="W5:W7"/>
    <mergeCell ref="X5:X7"/>
    <mergeCell ref="M5:M7"/>
    <mergeCell ref="N5:N7"/>
    <mergeCell ref="O5:O7"/>
    <mergeCell ref="P5:P7"/>
    <mergeCell ref="Q5:Q7"/>
    <mergeCell ref="R5:R7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  <mergeCell ref="A1:AC1"/>
    <mergeCell ref="A2:AC2"/>
    <mergeCell ref="A3:AC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JURIS UNO TEPIC</vt:lpstr>
      <vt:lpstr>JURIS. DOS COMPOSTELA</vt:lpstr>
      <vt:lpstr>JURIS TRES TUXPAN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Sierra</dc:creator>
  <cp:lastModifiedBy>Juan Sierra</cp:lastModifiedBy>
  <cp:lastPrinted>2023-07-06T19:21:46Z</cp:lastPrinted>
  <dcterms:created xsi:type="dcterms:W3CDTF">2023-07-06T19:12:12Z</dcterms:created>
  <dcterms:modified xsi:type="dcterms:W3CDTF">2023-07-06T19:27:42Z</dcterms:modified>
</cp:coreProperties>
</file>